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W:\DRR-WRD\Kalkulator\Porównywarka\Mikroprzedsiębiorcy\2025\"/>
    </mc:Choice>
  </mc:AlternateContent>
  <xr:revisionPtr revIDLastSave="0" documentId="13_ncr:1_{B5A9A917-6867-4712-9D00-6A3D7AC9834F}" xr6:coauthVersionLast="47" xr6:coauthVersionMax="47" xr10:uidLastSave="{00000000-0000-0000-0000-000000000000}"/>
  <bookViews>
    <workbookView xWindow="-120" yWindow="-120" windowWidth="20475" windowHeight="9225" activeTab="3" xr2:uid="{00000000-000D-0000-FFFF-FFFF00000000}"/>
  </bookViews>
  <sheets>
    <sheet name="Informacje" sheetId="1" r:id="rId1"/>
    <sheet name="Ceny_stałe" sheetId="2" r:id="rId2"/>
    <sheet name="Ceny_dynamiczne" sheetId="3" r:id="rId3"/>
    <sheet name="Ceny_inne" sheetId="5" r:id="rId4"/>
  </sheets>
  <definedNames>
    <definedName name="_xlnm._FilterDatabase" localSheetId="2" hidden="1">Ceny_dynamiczne!$A$4:$Y$37</definedName>
    <definedName name="_xlnm._FilterDatabase" localSheetId="3" hidden="1">Ceny_inne!$A$4:$Q$42</definedName>
    <definedName name="_xlnm._FilterDatabase" localSheetId="1" hidden="1">Ceny_stałe!$A$4:$AC$470</definedName>
    <definedName name="_xlnm.Print_Area" localSheetId="1">Ceny_stałe!$A$1:$AC$465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3" i="2" l="1"/>
  <c r="E231" i="2"/>
  <c r="F231" i="2"/>
  <c r="J448" i="2"/>
  <c r="H448" i="2"/>
  <c r="F447" i="2"/>
  <c r="R9" i="2"/>
  <c r="F9" i="2"/>
  <c r="R8" i="2"/>
  <c r="F8" i="2"/>
  <c r="F7" i="2"/>
  <c r="E260" i="2"/>
  <c r="F260" i="2" s="1"/>
  <c r="N18" i="3"/>
  <c r="N19" i="3"/>
  <c r="N20" i="3"/>
  <c r="N21" i="3"/>
  <c r="F35" i="5"/>
  <c r="F36" i="5"/>
  <c r="F38" i="5"/>
  <c r="F39" i="5"/>
  <c r="F25" i="5"/>
  <c r="F26" i="5"/>
  <c r="F27" i="5"/>
  <c r="F28" i="5"/>
  <c r="E42" i="5"/>
  <c r="F42" i="5" s="1"/>
  <c r="M42" i="5" s="1"/>
  <c r="N42" i="5" s="1"/>
  <c r="O42" i="5" s="1"/>
  <c r="F11" i="2"/>
  <c r="H12" i="2"/>
  <c r="J12" i="2"/>
  <c r="H13" i="2"/>
  <c r="J13" i="2"/>
  <c r="H14" i="2"/>
  <c r="J14" i="2"/>
  <c r="H15" i="2"/>
  <c r="J15" i="2"/>
  <c r="F34" i="2"/>
  <c r="F35" i="2"/>
  <c r="F44" i="2"/>
  <c r="R44" i="2"/>
  <c r="H45" i="2"/>
  <c r="J45" i="2"/>
  <c r="R45" i="2"/>
  <c r="E137" i="2"/>
  <c r="F137" i="2" s="1"/>
  <c r="B138" i="2"/>
  <c r="D138" i="2"/>
  <c r="S138" i="2"/>
  <c r="T138" i="2"/>
  <c r="V138" i="2"/>
  <c r="X138" i="2"/>
  <c r="G138" i="2"/>
  <c r="H138" i="2" s="1"/>
  <c r="I138" i="2"/>
  <c r="J138" i="2" s="1"/>
  <c r="Y138" i="2"/>
  <c r="Z138" i="2"/>
  <c r="AA138" i="2"/>
  <c r="R158" i="2"/>
  <c r="R159" i="2"/>
  <c r="R160" i="2"/>
  <c r="R161" i="2"/>
  <c r="E190" i="2"/>
  <c r="F190" i="2"/>
  <c r="K191" i="2"/>
  <c r="L191" i="2"/>
  <c r="M191" i="2"/>
  <c r="N191" i="2"/>
  <c r="O191" i="2"/>
  <c r="P191" i="2"/>
  <c r="R199" i="2"/>
  <c r="R200" i="2"/>
  <c r="F233" i="2"/>
  <c r="R233" i="2"/>
  <c r="H234" i="2"/>
  <c r="J234" i="2"/>
  <c r="R234" i="2"/>
  <c r="H235" i="2"/>
  <c r="J235" i="2"/>
  <c r="R235" i="2"/>
  <c r="R338" i="2"/>
  <c r="R339" i="2"/>
  <c r="F453" i="2"/>
  <c r="R453" i="2"/>
  <c r="H454" i="2"/>
  <c r="J454" i="2"/>
  <c r="R454" i="2"/>
  <c r="H455" i="2"/>
  <c r="J455" i="2"/>
  <c r="R455" i="2"/>
  <c r="E461" i="2"/>
  <c r="F461" i="2" s="1"/>
</calcChain>
</file>

<file path=xl/sharedStrings.xml><?xml version="1.0" encoding="utf-8"?>
<sst xmlns="http://schemas.openxmlformats.org/spreadsheetml/2006/main" count="6845" uniqueCount="1489">
  <si>
    <t>ZESTAWIENIE OFERT DLA MIKROPRZEDSIEBIORCÓW o przewidywanym rocznym zużyciu poniżej 100 000 kWh</t>
  </si>
  <si>
    <t>Zestawienie ułatwić ma odbiorcom wybór najkorzystniejszej oferty sprzedaży energii elektrycznej, czyli oferty, która jest najlepiej dostosowana do ich indywidualnych potrzeb i preferencji.</t>
  </si>
  <si>
    <t>Na co należy zwrócić uwagę:</t>
  </si>
  <si>
    <r>
      <t xml:space="preserve">*        zestawienie dotyczy </t>
    </r>
    <r>
      <rPr>
        <u/>
        <sz val="10"/>
        <color indexed="8"/>
        <rFont val="Arial"/>
        <family val="2"/>
        <charset val="238"/>
      </rPr>
      <t>wyłącznie cen sprzedaży energii elektrycznej</t>
    </r>
    <r>
      <rPr>
        <sz val="10"/>
        <color rgb="FF000000"/>
        <rFont val="Arial"/>
        <family val="2"/>
        <charset val="238"/>
      </rPr>
      <t>, nie obejmuje kosztów związanych z dystrybucją i przesyłaniem energii, które są zawarte w taryfach dystrybucyjnych;</t>
    </r>
  </si>
  <si>
    <t>*        nie wszystkie oferty dostępne są dla każdego odbiorcy - o dostępności oferty decydować może np.:</t>
  </si>
  <si>
    <t xml:space="preserve">~        lokalizacja punktu poboru energii (niektóre oferty dostępne są wyłącznie na obszarze konkretnych sieci dystrybucyjnych); </t>
  </si>
  <si>
    <t>~        posiadanie licznika zdalnego odczytu (w szczególności dotyczy to ofert z ceną dynamiczną);</t>
  </si>
  <si>
    <r>
      <rPr>
        <b/>
        <sz val="10"/>
        <color indexed="8"/>
        <rFont val="Arial"/>
        <family val="2"/>
        <charset val="238"/>
      </rPr>
      <t>Wybór arkusza:</t>
    </r>
    <r>
      <rPr>
        <sz val="10"/>
        <color rgb="FF000000"/>
        <rFont val="Arial"/>
        <family val="2"/>
        <charset val="238"/>
      </rPr>
      <t xml:space="preserve"> </t>
    </r>
  </si>
  <si>
    <t xml:space="preserve">Przy ocenie spełniania przez mikroprzedsiębiorcę kryterium rocznego zużycia poniżej 100 000 kWh branema być pod uwagę roczne zużycie w pojedynczym punkcie poboru energii (PPE). </t>
  </si>
  <si>
    <r>
      <rPr>
        <u/>
        <sz val="10"/>
        <color indexed="8"/>
        <rFont val="Arial"/>
        <family val="2"/>
        <charset val="238"/>
      </rPr>
      <t>Arkusze zablokowane są do edycji</t>
    </r>
    <r>
      <rPr>
        <sz val="10"/>
        <color rgb="FF000000"/>
        <rFont val="Arial"/>
        <family val="2"/>
        <charset val="238"/>
      </rPr>
      <t>. Możliwe jest sortowanie, filtrowanie, tworzenie tabel przestawnych.</t>
    </r>
  </si>
  <si>
    <t>W celu dalszej analizy należy skopiować dane do oddzielnego pliku np. MS Excel.</t>
  </si>
  <si>
    <t>Termin obowiązywania/ważności oferty</t>
  </si>
  <si>
    <t>Cena za energię zł/kWh (netto bez akcyzy i VAT)</t>
  </si>
  <si>
    <t>Nazwa oferty</t>
  </si>
  <si>
    <t>Typ oferty</t>
  </si>
  <si>
    <t>Obszar obowiązywania</t>
  </si>
  <si>
    <t>Warunki uczestnictwa 
(jeśli niedostępna powszechnie)</t>
  </si>
  <si>
    <t>od 
(dd.mm.rrrr)</t>
  </si>
  <si>
    <t>do
(dd.mm.rrrr)</t>
  </si>
  <si>
    <t>Okres umowy</t>
  </si>
  <si>
    <t>Okres wypowiedzenia</t>
  </si>
  <si>
    <t>Kara umowna za przedterminowe wypowiedzenie
(opis)</t>
  </si>
  <si>
    <t>C11</t>
  </si>
  <si>
    <t>C12x (dwustrefowe)</t>
  </si>
  <si>
    <t>C13x (trójstrefowe)</t>
  </si>
  <si>
    <t>Opłaty stałe, niezależne od wielkości zużycia (zł / mc)</t>
  </si>
  <si>
    <t>Dodatkowe warunki zawarcia umowy</t>
  </si>
  <si>
    <t>Rabaty lub opusty warunkowe
i warunki ich uzyskania</t>
  </si>
  <si>
    <t>Ogólne warunki umowy i regulaminy</t>
  </si>
  <si>
    <t>Uwagi</t>
  </si>
  <si>
    <t>netto</t>
  </si>
  <si>
    <t>brutto 
(z akcyzą i VAT)</t>
  </si>
  <si>
    <t>szczyt/dzień 
netto</t>
  </si>
  <si>
    <t>szczyt/dzień 
brutto 
(z akcyzą i VAT)</t>
  </si>
  <si>
    <t>pozaszczyt/noc 
netto</t>
  </si>
  <si>
    <t>pozaszczyt/noc
brutto 
(z akcyzą i VAT)</t>
  </si>
  <si>
    <t>opis</t>
  </si>
  <si>
    <t>strefa I
netto</t>
  </si>
  <si>
    <t>strefa I
brutto 
(z akcyzą i VAT)</t>
  </si>
  <si>
    <t>strefa II
netto</t>
  </si>
  <si>
    <t>strefa II
brutto 
(z akcyzą i VAT)</t>
  </si>
  <si>
    <t>strefa III
netto</t>
  </si>
  <si>
    <t>strefa III
brutto 
(z akcyzą i VAT)</t>
  </si>
  <si>
    <t>brutto</t>
  </si>
  <si>
    <t>hiper-linki</t>
  </si>
  <si>
    <t>filtruj według sprzedawcy</t>
  </si>
  <si>
    <t>ANWIL S.A.</t>
  </si>
  <si>
    <t xml:space="preserve">ANWIL S.A., 87-805 Włocławek, 
ul. Toruńska 222; tel. nr: 24-202-1406; 
e-mail: Infrastruktura@anwil.pl </t>
  </si>
  <si>
    <t>Cennik energii elektrycznej ANWIL S.A.</t>
  </si>
  <si>
    <t>C11 (stała cena)</t>
  </si>
  <si>
    <t>Inny</t>
  </si>
  <si>
    <t>Bezterminowa</t>
  </si>
  <si>
    <t>1 miesiąc</t>
  </si>
  <si>
    <t>brak</t>
  </si>
  <si>
    <t>Arcelor Mittal Poland S.A.</t>
  </si>
  <si>
    <t>AMP, grupy taryfowe C11, C21</t>
  </si>
  <si>
    <t>dla odbiorców zasilanych z sieci nN z podpisaną umową systrybucyjną z ArcelorMittal Poland S.A.</t>
  </si>
  <si>
    <t>do czasu wprowadzenia nowego cennika</t>
  </si>
  <si>
    <t>na czas nieokreślony</t>
  </si>
  <si>
    <t>3 miesiące</t>
  </si>
  <si>
    <t xml:space="preserve">Nie uregulowana bezpośrednio w umowie - W sprawach nieuregulowanych w Umowie stosuje się przepisy ustawy Prawo Energetyczne, 
postanowienia rozporządzeń wykonawczych wydanych na jej podstawie, Kodeksu Cywilnego 
oraz inne właściwe przepisy prawa. </t>
  </si>
  <si>
    <t>https://view.officeapps.live.com/op/view.aspx?src=https%3A%2F%2Fpoland.arcelormittal.com%2Ffileadmin%2Fuser_upload%2FAMP_Umowa_sprzedazy_EE_-_wzor_2023.doc&amp;wdOrigin=BROWSELINK</t>
  </si>
  <si>
    <t>AMP, oddziały w Dąbrowie Górniczej, Świętochłowicach i Zdzieszowicach: grupa taryfowa C12a</t>
  </si>
  <si>
    <t>dla odbiorców zasilanych z sieci nN z podpisaną umową systrybucyjną z ArcelorMittal Poland S.A. zlokalizowanych na terenie jednego z oddziałów: Dąbrowa Górnicza, Świętochłowice lub Zdzieszowice</t>
  </si>
  <si>
    <t>AMP, oddziały w Dąbrowie Górniczej, Świętochłowicach i Zdzieszowicach: grupa taryfowa C22a</t>
  </si>
  <si>
    <t>dla odbiorców zasilanych z sieci nN z podpisaną umową systrybucyjną z ArcelorMittal Poland S.A. zlokalizowanych na terenie oddziału w Krakowie</t>
  </si>
  <si>
    <t>-</t>
  </si>
  <si>
    <t>AMP, oddział w Krakowie: grupa taryfowa C12b</t>
  </si>
  <si>
    <t>AMP, oddział w Krakowie: grupa taryfowa C22b</t>
  </si>
  <si>
    <t>Audax Renewables Polska Sp. z o.o.</t>
  </si>
  <si>
    <t>ul. Żurawia 6/12, 00-503 Warszawa, 22-350-06-71 bok@audaxrenewables.pl, www.audaxrenewables.pl</t>
  </si>
  <si>
    <t>relax</t>
  </si>
  <si>
    <t>Cały kraj</t>
  </si>
  <si>
    <t>12 miesięcy</t>
  </si>
  <si>
    <t>tak</t>
  </si>
  <si>
    <t>https://www.audaxrenewables.pl/wp-content/uploads/2024/08/EE-B2B-RELAX_V12_21072023.pdf</t>
  </si>
  <si>
    <t>dla każdego klienta możliwa wycena indywidualna</t>
  </si>
  <si>
    <t>C12x (2 strefy)</t>
  </si>
  <si>
    <t>C13x (3 strefy)</t>
  </si>
  <si>
    <t>Axpo Polska Sp. z o.o.</t>
  </si>
  <si>
    <t>Stała Cena</t>
  </si>
  <si>
    <t>W przypadku udzielenia wszystkich zgód na kontakty marketingowe, opłata handlowa zostanie obniżona o 5 PLN przez cały Okres Sprzedaży</t>
  </si>
  <si>
    <t>Nie udostępniamy online aktualnych wzorów OWU (Umowy)</t>
  </si>
  <si>
    <t>BORYSZEW GREEN ENERGY&amp;GAS Sp. z o.o.</t>
  </si>
  <si>
    <t>BORYSZEW GREEN ENERGY&amp;GAS Sp. z o.o.                                87-100 Toruń, ul. Marii Skłodowskiej-Curie 73 tel: 56 656 22 85 www.elana-energetyka.pl</t>
  </si>
  <si>
    <t>Cennik energii elektrycznej</t>
  </si>
  <si>
    <t>https://www.elana-energetyka.pl/art/files/349</t>
  </si>
  <si>
    <t>Cementownia Warta S.A.</t>
  </si>
  <si>
    <t>ul. Przemysłowa 17, Trębaczew
98-355 Działoszyn</t>
  </si>
  <si>
    <t>Przyłączenie do sieci OSD Cementownia Warta S.A.</t>
  </si>
  <si>
    <t>oferta jest adresowana do zamkniętego grona odbiorców przyłączonych do sieci Cementowania Warta S.A.</t>
  </si>
  <si>
    <t>Clean Energy Operator Sp. z o.o.</t>
  </si>
  <si>
    <t xml:space="preserve">ul. Marii Skłodowskiej-Curie 3, 41-503 Chorzów
kontakt@ce-operator.pl, tel. +48 32 241 12 11
https://ce-operator.pl
</t>
  </si>
  <si>
    <t>Cennik energii  elektrycznej</t>
  </si>
  <si>
    <t>https://ce-operator.pl/wp-content/uploads/2024/08/2024-01-01_CEO-wzor-OWU-do-UK-dla-Cxx-v.final_.pdf</t>
  </si>
  <si>
    <t>DALMOR S.A.</t>
  </si>
  <si>
    <t>DALMOR S.A., ul. Hryniewickiego 10, 81-340 Gdynia 
tel.: 586276527  
www.dalmor.phnsa.pl</t>
  </si>
  <si>
    <t>Oferta standardowa</t>
  </si>
  <si>
    <t>Tylko dla odbiorców w budynku przy ul. Waszyngtona 34/36 w Gdyni</t>
  </si>
  <si>
    <t>https://dalmor.phnsa.pl/sites/default/files/pliki/umowa_kompleksowa.pdf?481</t>
  </si>
  <si>
    <t>Oferta tylko dla odbiorców w grupie C11o w budynku biurowym przy ul. Waszyngtona 34/36 w Gdyni</t>
  </si>
  <si>
    <t>Tylko dla odbiorców na terenie Mola Rybackiego w Gdyni</t>
  </si>
  <si>
    <t>Oferta tylko dla odbiorców w grupie C11 na terenie mola Rybackiego w Gdyni</t>
  </si>
  <si>
    <t>Oferta tylko dla odbiorców w grupie C12b na terenie mola Rybackiego w Gdyni</t>
  </si>
  <si>
    <t>E.ON Polska S.A.</t>
  </si>
  <si>
    <t>Najprostsza dla Twojej firmy - C11
Budowlana - C11</t>
  </si>
  <si>
    <t>https://eon.pl/dla-biznesu/firmy-i-instytucje/obsluga-i-pomoc/wazne-dokumenty</t>
  </si>
  <si>
    <t>Najprostsza dla Twojej firmy,
Budowlana - Place  budów,  które  posiadają  prawomocne  pozwolenie  na  budowę, a przeznaczeniem budowanej nieruchomości określonym w pozwoleniu na budowę jest zaspokojenie potrzeb mieszkaniowych</t>
  </si>
  <si>
    <t>Strefowa dla Twojej firmy - C12a
Budowlana - C12a</t>
  </si>
  <si>
    <t>Strefowa dla Twojej firmy,
Budowlana - Place  budów,  które  posiadają  prawomocne  pozwolenie  na  budowę, a przeznaczeniem budowanej nieruchomości określonym w pozwoleniu na budowę jest zaspokojenie potrzeb mieszkaniowych</t>
  </si>
  <si>
    <t>Dzień i noc dla Twojej firmy - C12b
Budowlana - C12b</t>
  </si>
  <si>
    <t>Dzień i noc dla Twojej firmy,
Budowlana - Place  budów,  które  posiadają  prawomocne  pozwolenie  na  budowę, a przeznaczeniem budowanej nieruchomości określonym w pozwoleniu na budowę jest zaspokojenie potrzeb mieszkaniowych</t>
  </si>
  <si>
    <t>Stoen Operator Sp. z o.o.</t>
  </si>
  <si>
    <t> jednorazowa opłata o charakterze odszkodowawczym, której wysokość nie może przekroczyć bezpośrednich strat ekonomicznych</t>
  </si>
  <si>
    <t>Edison Next Poland Sp. z o.o.</t>
  </si>
  <si>
    <t>Bielsko-Biała 43-300, ul. Komorowicka 79a, 
tel. 33 813 5663. www.edisonnext.pl</t>
  </si>
  <si>
    <t>Oferta sprzedaży energii elektrycznej ENP/EE/BB</t>
  </si>
  <si>
    <t>Oferta jest skierowana do odbiorców przyłączonych do sieci elektroenergetycznej Edison Next Poland sp. z o.o. zlokalizowych w Bielsku-Białej na ternie FCA Poland Sp. z o.o. i w jego sąsiedztwie</t>
  </si>
  <si>
    <t>https://edisonnext.pl/dokumenty-i-osd/</t>
  </si>
  <si>
    <t>Oferta sprzedaży energii elektrycznej ENP/EE/TY</t>
  </si>
  <si>
    <t>Oferta jest skierowana do odbiorców przyłączonych do sieci elektroenergetycznej Edison Next Poland sp. z o.o. zlokalizowych w Tychach na ternie FCA Poland Sp. z o.o. i w jego sąsiedztwie</t>
  </si>
  <si>
    <t>Oferta sprzedaży energii elektrycznej ENP/EE/SK</t>
  </si>
  <si>
    <t>Oferta jest skierowana do odbiorców przyłączonych do sieci elektroenergetycznej Edison Next Poland sp. z o.o. zlokalizowych w Skoczowie na ternie Teksid Iron Poland Sp. z o.o. i w jego sąsiedztwie</t>
  </si>
  <si>
    <t>Oferta sprzedaży energii elektrycznej ENP/EE/RZ</t>
  </si>
  <si>
    <t>Oferta jest skierowana do odbiorców przyłączonych do sieci elektroenergetycznej Edison Next Poland sp. z o.o. zlokalizowych w Rzeszowie na ternie Pratt&amp;Whitney Rzeszów S.A. i w jego sąsiedztwie</t>
  </si>
  <si>
    <t>Oferta sprzedaży energii elektrycznej ENP/EE/KR</t>
  </si>
  <si>
    <t>Oferta jest skierowana do odbiorców przyłączonych do sieci elektroenergetycznej Edison Next Poland sp. z o.o. zlokalizowych w Krośnie na ternie BWI Poland Technologies Sp. z o.o. i w jego sąsiedztwie</t>
  </si>
  <si>
    <t>Oferta sprzedaży energii elektrycznej ENP/EE/ZH</t>
  </si>
  <si>
    <t>Oferta jest skierowana do odbiorców przyłączonych do sieci elektroenergetycznej Edison Next Poland sp. z o.o. zlokalizowych w Herbach na ternie CMC Poland Sp. z o.o. i w jego sąsiedztwie</t>
  </si>
  <si>
    <t>Oferta sprzedaży energii elektrycznej ENP/EE/Z</t>
  </si>
  <si>
    <t>Oferta jest skierowana do odbiorców przyłączonych do sieci elektroenergetycznej Edison Next Poland sp. z o.o. zlokalizowych w Zawierciu na ternie CMC Poland Sp. z o.o. i w jego sąsiedztwie</t>
  </si>
  <si>
    <t>Ekovoltis Sp. z o.o.</t>
  </si>
  <si>
    <t>taryfa C i B</t>
  </si>
  <si>
    <t>24 miesiące</t>
  </si>
  <si>
    <t xml:space="preserve">Elco Energy Sp. z o.o. </t>
  </si>
  <si>
    <t>40-101 Katowice, ul. Chorzowska 109A
tel. 32 60 50 070
www.elcoenergy.pl</t>
  </si>
  <si>
    <t>Taryfa dla energii elektrycznej obowiązująca od 01.01.2024</t>
  </si>
  <si>
    <t>Wyłącznie odbiorcy przyłączeni do sieci OSDn Elco Energy Sp. z o.o.</t>
  </si>
  <si>
    <t>http://www.elcoenergy.pl/files/dopobrania/Wz%C3%B3r%20umowy%20o%20kompleksowej%20sprzeda%C5%BCy%20energii%20elektrycznej%20i%20%C5%9Bwiadczenia%20us%C5%82ug%20dystrybucji.pdf</t>
  </si>
  <si>
    <t>ELSEN S.A.</t>
  </si>
  <si>
    <t>ul. Koksowa 11, 42-202 Częstochowa, tel. 34 371 08 01, www.elsen.pl</t>
  </si>
  <si>
    <t>ELTRONIK ACPRO Sp. z o.o.</t>
  </si>
  <si>
    <t>ul. Kościerzyńska 17-19, 51-430 Wrocław, tel. 797 793 323, https://acpro.pl/</t>
  </si>
  <si>
    <t>Taryfa</t>
  </si>
  <si>
    <t>https://acpro.pl/</t>
  </si>
  <si>
    <t>EMPOL ENERGIA Sp. z o.o.</t>
  </si>
  <si>
    <t>38-300 Gorlice ul. Fabryczna 1 
tel.: 183539703 
www.empolenergia.pl</t>
  </si>
  <si>
    <t>Oferta cenowa-Taryfa obrotu C11</t>
  </si>
  <si>
    <t>https://empolenergia.pl/dokumenty-energia-elektryczna/</t>
  </si>
  <si>
    <t>Oferta cenowa-Taryfa obrotu C12b</t>
  </si>
  <si>
    <t>Oferta cenowa-Taryfa obrotu C21</t>
  </si>
  <si>
    <t>Enea S.A.</t>
  </si>
  <si>
    <t>Dane kontaktowe dostępne na stonie: https://www.enea.pl/pl/grupaenea/o-grupie/dane-kontaktowe</t>
  </si>
  <si>
    <t>https://www.enea.pl/pl/dlafirmy/oferty-dla-firmy/oferty-dla-malych-firm/stala-cena-dla-malych-firm</t>
  </si>
  <si>
    <t>36 miesięcy</t>
  </si>
  <si>
    <t>99,00 zł/m-c (zawiera opłatę 79,50 zł/m-c netto za udostępnienie urządzeń z Pakietu Smart)</t>
  </si>
  <si>
    <t>121,77 zł/m-c (zawiera opłatę 97,79 zł/m-c brutto za udostępnienie urządzeń z Pakietu Smart)</t>
  </si>
  <si>
    <t>https://www.enea.pl/pl/dlafirmy/oferty-dla-firmy/oferty-dla-malych-firm/enea-smart-dla-malych-firm</t>
  </si>
  <si>
    <t>66,00 zł/m-c (zawiera opłatę 53,00 zł/m-c netto za udostępnienie urządzeń z Pakietu Smart)</t>
  </si>
  <si>
    <t>ENEA Operator Sp. z o.o.</t>
  </si>
  <si>
    <t>Cena stosowana w rozliczeniach za energię zużywaną przez odbiorców końcowych na własny użytek</t>
  </si>
  <si>
    <t>https://www.enea.pl/pl/dlafirmy/obsluga-klienta-i-kontakt/do-pobrania</t>
  </si>
  <si>
    <t>Cena stosowana w rozliczeniach za energię podlegającą odsprzedaży lub zakupioną bezpośrednio na realizację technicznego procesu w zakresie wytwarzania, przesyłania lub dystrybucji energii</t>
  </si>
  <si>
    <t>Energetyka Nowy Dwór Mazowiecki Sp. z o.o.</t>
  </si>
  <si>
    <t>Energetyka Raków Sp. z o.o.</t>
  </si>
  <si>
    <t>Cennik</t>
  </si>
  <si>
    <t>nieokreślony</t>
  </si>
  <si>
    <t>Odbiorca pokrywa należność za sprzedaż energii elektrycznej do dnia rozwiązania umowy</t>
  </si>
  <si>
    <t>https://www.esv.pl/</t>
  </si>
  <si>
    <t>Energetyka Sp. z o.o.</t>
  </si>
  <si>
    <t>„Energetyka” sp. z o.o.
ul. Marii Skłodowskiej-Curie 58
59-301 Lubin
Tel. +48 76 84 78 512, -514, -515; 76 74 69 262, -250
Www.energetyka.lubin.pl</t>
  </si>
  <si>
    <t>Tauron Dystrybucja S.A.</t>
  </si>
  <si>
    <t>Energia Euro Park Sp. z o.o.</t>
  </si>
  <si>
    <t>ul. Wojska Polskiego 3, 39-300 Mielec; 
tel. 724344404, 731307834 ; www.eepark.pl</t>
  </si>
  <si>
    <t>Energo Operator Sp. z o.o.</t>
  </si>
  <si>
    <t>02-650 Warszawa, ul. Bukietowa 5 lok. U3, www.eoperator.com.pl</t>
  </si>
  <si>
    <t>Cennik Standardowy Oferta Ogólna</t>
  </si>
  <si>
    <t>nie dotyczy</t>
  </si>
  <si>
    <t>http://eoperator.com.pl/wp-content/uploads/Ogolne-Warunki-Sprzedazy-Energii-Elektrycznej.pdf</t>
  </si>
  <si>
    <t>Energoserwis Kleszczów Sp. z o.o.</t>
  </si>
  <si>
    <t xml:space="preserve">ul. Instalacyjna 2,97-427 Rogowiec, 
tel. 44 735 40 35; https://es-k.pl/                                          </t>
  </si>
  <si>
    <t>C11k przemysł</t>
  </si>
  <si>
    <t>Obszar powiatu bełchatowskiego</t>
  </si>
  <si>
    <t>https://www.es-k.pl/489/Wzory_umw</t>
  </si>
  <si>
    <t>C11k budowa</t>
  </si>
  <si>
    <t>C11k budowa prosument</t>
  </si>
  <si>
    <t>6 miesięcy</t>
  </si>
  <si>
    <t>C11z przemysł</t>
  </si>
  <si>
    <t>Obszar zaplecza wspólnego użytkowania w Rogowcu</t>
  </si>
  <si>
    <t>C12ak</t>
  </si>
  <si>
    <t>C12ak (2 strefy)</t>
  </si>
  <si>
    <t>C12az</t>
  </si>
  <si>
    <t>C12az (2 strefy)</t>
  </si>
  <si>
    <t>C12bk</t>
  </si>
  <si>
    <t>C12bk (2 strefy)</t>
  </si>
  <si>
    <t>C12bz</t>
  </si>
  <si>
    <t>C12bz (2 strefy)</t>
  </si>
  <si>
    <t>ENERGYNAT Sp. z o.o.</t>
  </si>
  <si>
    <t>Ul. Tadeusza Kościuszki 40A, 05-270 Marki
www.obrot.energynat.pl</t>
  </si>
  <si>
    <t>standardowa</t>
  </si>
  <si>
    <t>ogólna</t>
  </si>
  <si>
    <t>300zł/MWh</t>
  </si>
  <si>
    <t>ENH20 Sp. z o.o.</t>
  </si>
  <si>
    <t xml:space="preserve">80-394 GDAŃSK, UL. DOKI 1 BUD. 393A  
TEL. 605-497-778
BIURO@ENH2O.COM.PL        </t>
  </si>
  <si>
    <t>Stała cena</t>
  </si>
  <si>
    <t>https://enh2o.com.pl/index.php/obrot-energia-elektryczna.html</t>
  </si>
  <si>
    <t>SPRZEDAŻ WYŁACZNIE NA TERENIE DYSTRYBURORA OSDn EnH2o SP. Z O.O.</t>
  </si>
  <si>
    <t>ERG S.A.</t>
  </si>
  <si>
    <t>ERG Spółka Akcyjna 
Chemiczna 6, 42-520 Dąbrowa Górnicza
E-mail: erg@erg.com.pl; tel: +48 (32) 264 02 81,</t>
  </si>
  <si>
    <t>Pakiet I</t>
  </si>
  <si>
    <t>przyłączenie do sieci OSD ERG S.A.</t>
  </si>
  <si>
    <t>przyłączenie do sieci DEE ERG S.A.</t>
  </si>
  <si>
    <t>oferta jest  adresowana do zamknietego grona odbiorców przyłaczonych do sieci DEE ERG S.A.</t>
  </si>
  <si>
    <t>ERGO ENERGY Sp. z o.o.</t>
  </si>
  <si>
    <t>CENNIK DLA FIRM</t>
  </si>
  <si>
    <t>http://www.ergoenergy.pl/ergo-biznes/</t>
  </si>
  <si>
    <t>ESV Fabryczna Sp. z o.o.</t>
  </si>
  <si>
    <t>ESV Metalchem Sp. z o.o.</t>
  </si>
  <si>
    <t>ESV S.A.</t>
  </si>
  <si>
    <t>ESV Wisłosan Sp. z o.o.</t>
  </si>
  <si>
    <t>1 miesiąc - umowa kompleksowa
3 miesiące - umowa sprzedaży energii elektrycznej</t>
  </si>
  <si>
    <t>ESV2 Sp. z o.o.</t>
  </si>
  <si>
    <t>ESV3 Sp. z o.o.</t>
  </si>
  <si>
    <t>ESV4 Sp. z o.o.</t>
  </si>
  <si>
    <t>ESV5 Sp. z o.o.</t>
  </si>
  <si>
    <t>ESV6 Sp. z o.o.</t>
  </si>
  <si>
    <t>ESV7 Sp. z o.o.</t>
  </si>
  <si>
    <t>ESV8 Sp. z o.o.</t>
  </si>
  <si>
    <t>ESV9 Sp. z o.o.</t>
  </si>
  <si>
    <t>Federal-Mogul Gorzyce Sp. z o.o.</t>
  </si>
  <si>
    <t>Odlewników 52 39-432 Gorzyce, 0158360500, https://www.fmgorzyce.pl/energia-elektryczna</t>
  </si>
  <si>
    <t>Teren przedsiębiorstwa Federal-Mogul Gorzyce spółka z ograniczoną odpowiedzialnością z siedzibą w Gorzyach i w jego bezpośrednim sąsiedztwie sieciami o napięciu 15kV i sieciami niskiego napięcia.</t>
  </si>
  <si>
    <t>FPM S.A.</t>
  </si>
  <si>
    <t>Oferta dostępna tylko dla podmiotów przyłączonych do obszaru dystrybucyjnego FPM S.A.</t>
  </si>
  <si>
    <t>https://fpmsa.com/osd/</t>
  </si>
  <si>
    <t xml:space="preserve">Oferta przeznaczona jest dla przedsiębiorców posiadajacych PPE przyłączone do sieci dystrybucyjnej FPM S.A. FPM S.A. nie prowadzi sprzedaży energii elektrycznej na innych obszarach dystrybucyjnych. </t>
  </si>
  <si>
    <t>C21 (stała cena)</t>
  </si>
  <si>
    <t>GET EnTra Sp. z o.o.</t>
  </si>
  <si>
    <t>Al. Jerozolimskie 53, 00-697 Warszawa, www.getentra.com</t>
  </si>
  <si>
    <t>Cennik standardowy</t>
  </si>
  <si>
    <t>tylko klienci z obszaru dystrybucyjnego GET EnTra Sp. z o.o.</t>
  </si>
  <si>
    <t>https://getentra.com/dystrybucja/94-dystrybucja-i-sprzedaz-energii-elektrycznej/47-dokumenty-n5d/97-ogolne-warunki-umowy.html</t>
  </si>
  <si>
    <t>Glosbe Sp. z o.o.</t>
  </si>
  <si>
    <t>ul. Rabowicka 65, 62-020 Jasin, 616598980, www.glosbe.pl</t>
  </si>
  <si>
    <t>Informacja handlowa</t>
  </si>
  <si>
    <t xml:space="preserve">Przyłączenie do lokalnej sieci dystrybucyjnej </t>
  </si>
  <si>
    <t>https://glosbe.pl/wp-content/uploads/2024/04/Cennik-energii-elektrycznej-Glosbe-Sp.-z-o.o._obowiazuje-od-1-stycznia-2024-r.pdf</t>
  </si>
  <si>
    <t>C11em (stała cena)</t>
  </si>
  <si>
    <t>Przyłączenie ładowarki samochodów elektrycznych</t>
  </si>
  <si>
    <t>Oferta dla ładowarek samochodów elektrycznych</t>
  </si>
  <si>
    <t>C21em (stała cena)</t>
  </si>
  <si>
    <t>Gmina Uniejów - Energetyka Uniejów</t>
  </si>
  <si>
    <t>99-210 Uniejów, ul. Bł. Bogumiła 13     690450985     energetyka@uniejow.pl</t>
  </si>
  <si>
    <t>https://energetykauniejow.pl/pliki/plik/wzor-umowy-kompleksowej-grupa-taryfowa-c-1645454014.pdf</t>
  </si>
  <si>
    <t>Górażdże Cement S.A.</t>
  </si>
  <si>
    <t>Górażdże Cement S.A. ul. Cementowa 1 Chorula 47-316 Górażdże 
tel. 77 777 8000 lub 77 777 8462
https://www.heidelbergmaterials.pl/pl/system-dystrybucji-energii-elektrycznej</t>
  </si>
  <si>
    <t>https://www.heidelbergmaterials.pl/pl/system-dystrybucji-energii-elektrycznej</t>
  </si>
  <si>
    <t>zgodnie z obecnie obowiązującymi przepisami, dla odbiorców uprawnionych, od 01.07.2024, stosuje się cenę 0,693 zł/kWh netto</t>
  </si>
  <si>
    <t>Green Lights Dystrybucja Sp. z o.o.</t>
  </si>
  <si>
    <t>Standardowa</t>
  </si>
  <si>
    <t>https://green-lights.pl/wp-content/uploads/OWU-Umowa-Kompleksowa-GLD-08.2023.pdf</t>
  </si>
  <si>
    <t>PGE Dystrybucja S.A.</t>
  </si>
  <si>
    <t>Grupa Azoty Kopalnie i Zakłady Chemiczne Siarki ,,Siarkopol'' S.A.</t>
  </si>
  <si>
    <t>Grupa Azoty Kopalnie i Zakłady Chemiczne Siarki "Siarkopol" S.A. 
Grzybów 34, 28-200 Staszów 
tel.: +48 15 864 80 00 ; 
https://siarkopol.grupaazoty.com/nasza-oferta/energia-elektryczna/energia-elektryczna</t>
  </si>
  <si>
    <t>Cennik C11</t>
  </si>
  <si>
    <t>01.01.2024</t>
  </si>
  <si>
    <t>Zawarcie umowy kompleksowej; rozliczenie usług dystrybucyjnych w oparciu o obowiązująca taryfę dostawcy w zakresie dystrybycji</t>
  </si>
  <si>
    <t>Cennik sprzedaży energii elektrycznej 01.01.2024 r..pdf (grupaazoty.com)</t>
  </si>
  <si>
    <t>dla odbiorców uprawnionych cenę maksymalną reguluje ustawa z dnia 23 maja 2024 r. o bonie energetycznym oraz o zmianie niektórych ustaw w celu ograniczenia cen energii elektrycznej, gazu ziemnego i ciepła systemowego.</t>
  </si>
  <si>
    <t>Cennik C23</t>
  </si>
  <si>
    <t>C23x (3 strefy)</t>
  </si>
  <si>
    <t>Grupa Azoty S.A.</t>
  </si>
  <si>
    <t>Oferta sprzedaży energii elektrycznej dla odbiorców z grupy taryfowej C (mikroprzedsiębiorców)</t>
  </si>
  <si>
    <t>Obszar działania Grupy Azoty S.A.</t>
  </si>
  <si>
    <t>https://oferta.grupaazoty.com/energia-elektryczna/sprzedaz-i-dystrybucja-energii-elektrycznej#wzory-umow</t>
  </si>
  <si>
    <t xml:space="preserve">Grupa Azoty Zakłady Azotowe ,,Puławy'' S.A. </t>
  </si>
  <si>
    <t>24-110 Puławy, Aleja Tysiąclecia Państwa Polskiego 13</t>
  </si>
  <si>
    <t>OFERTA PODSTAWOWA C11</t>
  </si>
  <si>
    <t xml:space="preserve">wg obowiązującej umowy </t>
  </si>
  <si>
    <t>OFERTA PODSTAWOWA C11s</t>
  </si>
  <si>
    <t>OFERTA PODSTAWOWA C11em</t>
  </si>
  <si>
    <t>OFERTA PODSTAWOWA C13</t>
  </si>
  <si>
    <t>Grupa Azoty Zakłady Azotowe Chorzów S.A.</t>
  </si>
  <si>
    <t>https://chorzow.grupaazoty.com/nasza-oferta/energia-elektryczna/uslugi-energetyczne-osd-grupa-azoty-chorzow</t>
  </si>
  <si>
    <t>Obszar obowiązywania oferty: OSDn Grupa Azoty Zakłady Azotowe Chorzów S.A.</t>
  </si>
  <si>
    <t xml:space="preserve">Grupa Azoty Zakłady Azotowe Kędzierzyn S.A. </t>
  </si>
  <si>
    <t>ul. Mostowa 30A / skr.poczt. 163, 47-220 Kędzierzyn-Koźle;      
tel. 77 481 34 37;                                                                                                             
e-mail: zak@grupaazoty</t>
  </si>
  <si>
    <t xml:space="preserve">podpisanie umowy kompleksowej o dostawę i sprzedaż energii elektrycznej </t>
  </si>
  <si>
    <t>Złożenie wniosku o przyłączenie do sieci elektroenergetycznej rozdzielczej Grupa Azoty Kędzierzyn S.A.</t>
  </si>
  <si>
    <t>Za niedotrzymanie standardów jakościowych obsługi odbiorców, odbiorcom na ich wniosek przysługują bonifikaty i upusty określone w rozporządzeniu taryfowym, o ile umowa sprzedaży energii elektrycznej lub umowa kompleksowa nie stanowi inaczej. Gwarancja niż</t>
  </si>
  <si>
    <t>https://zak.grupaazoty.com/nasza-oferta/jednostka-biznesowa-energetyka/jednostka-biznesowa-energetyka</t>
  </si>
  <si>
    <t>opłata stała za PPE</t>
  </si>
  <si>
    <t xml:space="preserve">Grupa Azoty Zakłady Chemiczne Police S.A. </t>
  </si>
  <si>
    <t>ul. Kuźnicka 1, 72-010 Police, tel. 91 317 18 12 lub 91 317 41 21, email:  ZCH_Energetyka@grupaazoty.com</t>
  </si>
  <si>
    <t>Taryfa dla energii elektrycznej</t>
  </si>
  <si>
    <t>Za nie dotrzymanie parametrów sieciowych</t>
  </si>
  <si>
    <t xml:space="preserve">https://zchpolice.grupaazoty.com/nasza-oferta/uslugi-energetyka-energia-elektryczna/uslugi-energetyka-energia-elektryczna#pozostale </t>
  </si>
  <si>
    <t>Huta Pokój S.A.</t>
  </si>
  <si>
    <t>Polska</t>
  </si>
  <si>
    <t>JSW KOKS S.A.</t>
  </si>
  <si>
    <t>JSW KOKS S.A.
ul. Pawliczka1
41-800 ZABRZE
biuro@jswkoks.pl
https://www.jswkoks.pl/
tel: +48 32 7575900</t>
  </si>
  <si>
    <t>TARYFA</t>
  </si>
  <si>
    <t>Obowiązuje odbiorców energii elektrycznej przyłączonych do sieci dystrybucyjnej, której Operatorem Systemu Dystrybucyjnego jest JSW KOKS S.A.</t>
  </si>
  <si>
    <t>KGHM Polska Miedź S.A.</t>
  </si>
  <si>
    <t>KGHM Polska Miedź S.A.
ul. Marii Skłodowskiej-Curie 48,
59-301 Lubin
https://kghm.com/pl/biznes/strefa-energetyczna</t>
  </si>
  <si>
    <t xml:space="preserve">Taryfa dla energii elekrtycznej 
KGHM Polska Miedź S.A. </t>
  </si>
  <si>
    <t xml:space="preserve">Taryfa wyłącznie dla odbiorców przyłączonych do systemu dystrybucyjnego KGHM Polska Miedź S.A. 
W przypadku nowych odbiorców/nowych umów, zastosowanie taryfy do rozliczeń wymaga indywidaulnej  zgody KGHM. </t>
  </si>
  <si>
    <t>Taryfa wyłącznie dla odbiorców przył.do systemu dystrybucyjnego KGHM Polska Miedź S.A.</t>
  </si>
  <si>
    <t xml:space="preserve">Cena maksymalna - jeśli ma zastosowanie, zgodnie z obowiązującymi przepisami.
</t>
  </si>
  <si>
    <t xml:space="preserve">KGHM Polska Miedź  SA nie stosuje OWU 
i regulaminów.  </t>
  </si>
  <si>
    <t>Okresy wypowiedzenia podlegają indywidualnym uzgodnieniom. Standardowym okresem wypowiedzenia jest 1 miesiąc.</t>
  </si>
  <si>
    <t>KOGENERACJA ZACHÓD S.A.</t>
  </si>
  <si>
    <t>https://www.kogeneracja-szamotuly.pl/</t>
  </si>
  <si>
    <t>25% stawki za prognozowane zużycie</t>
  </si>
  <si>
    <t>https://www.kogeneracja-szamotuly.pl/dokumenty/</t>
  </si>
  <si>
    <t>Korporacja Budowlana ,,Fadom'' S.A.</t>
  </si>
  <si>
    <t>44-240 Żory, ul. Boczna 6 , tel.32/7340300 , www.kbfadom.pl</t>
  </si>
  <si>
    <t>zgodnie z zapisami koncesji</t>
  </si>
  <si>
    <t>www.kbfadom.pl</t>
  </si>
  <si>
    <t>LERG S.A.</t>
  </si>
  <si>
    <t>Pustków Osiedle 59D, 39-206 Pustków 3, 14 6806357, www.lerg.pl</t>
  </si>
  <si>
    <t>Taryfa dla energii elektrycznej LERG S.A. w zakresie obrotu energią elektryczną</t>
  </si>
  <si>
    <t>Obowiązuje odbiorców przyłączonych do sieci LERG S.A. (OSDn i zamknięty system dystrybucyjny)</t>
  </si>
  <si>
    <t>Opusty i bonifikaty należne odbiorcy z tytułu niedotrzymania standardów jakościowych energii elektrycznej i obsługi odbiorców.</t>
  </si>
  <si>
    <t>https://www.lerg.pl/wp-content/uploads/2023/04/Umowa-kompleksowa-wzor.pdf</t>
  </si>
  <si>
    <t>MERA OPERATOR Sp. z o.o.</t>
  </si>
  <si>
    <t xml:space="preserve">MERA OPERATOR SP. Z O.O., ul. Krotoszyńska 35, 63-400 Ostrów Wielkopolski, 62 7372 300, www.meraoperator.pl </t>
  </si>
  <si>
    <t>Teren Parku Przemysłowego ZAP w Ostrowie Wielkopolskim</t>
  </si>
  <si>
    <t>www.meraoperator.pl</t>
  </si>
  <si>
    <t>Miejska Energetyka Cieplna Sp. z o.o.</t>
  </si>
  <si>
    <t>ul. Sienkiewicza 91, 27-400 Ostrowiec Świętokrzyski</t>
  </si>
  <si>
    <t>Energia elektryczna</t>
  </si>
  <si>
    <t>zgodnie z umową</t>
  </si>
  <si>
    <t>https://www.mecostrowiec.pl/energia-elektryczna/pliki-do-pobrania/</t>
  </si>
  <si>
    <t>NIDA MEDIA Sp. z o.o.</t>
  </si>
  <si>
    <t>Leszcze 15, 28-400 Pińczów                             
tel. 413578396                                                        
www.nidamedia.com.pl</t>
  </si>
  <si>
    <t>roczny wolumen &gt; 50 MWh</t>
  </si>
  <si>
    <t>Kara na dzień wypowiedzenia umowy - Iloczyn ceny z kol. M i wolumen 1/12*100 MWh*ilość miesięcy do końca umowy.</t>
  </si>
  <si>
    <t>Odbiorca nie firguruje w KRD</t>
  </si>
  <si>
    <t>https://nidamedia.com.pl/obrot-energia-elektryczna/oferta-dla-firmy</t>
  </si>
  <si>
    <t>Cena stała w całym okresie obowiązywania umowy.</t>
  </si>
  <si>
    <t>Cena Fix 2025</t>
  </si>
  <si>
    <t xml:space="preserve">oferta nie posiada regulaminu a jedynie umowę; brak terminu ważności oferty tj. do odwołania; oferta nie jest publicznie prezentowana i jest dostępna jedynie dla wybranych kanałów sprzedaży jako narzędzie negocjacyjne </t>
  </si>
  <si>
    <t>ORLEN S.A.</t>
  </si>
  <si>
    <t>Orlen S.A. 
ul. Chemików 7 
09-411 Płock
24 256 79 41
24 286 65 87
https://www.orlen.pl/pl/dla-biznesu/produkty/energia/energia-elektryczna</t>
  </si>
  <si>
    <t>Cennik A</t>
  </si>
  <si>
    <t>Obszar ZP Orlen S.A. w ramach umów kompleksowych</t>
  </si>
  <si>
    <t>Cennik B</t>
  </si>
  <si>
    <t xml:space="preserve">Obszar Energomedia Sp. z o.o. i Anwil S.A. (poza ZP Orlen) </t>
  </si>
  <si>
    <t>ul. Wysocka 52, 63-400 Ostrów Wielkopolski, 453 691 247, www.energetyka-wagon.pl</t>
  </si>
  <si>
    <t>ul. Chłodna 51, 00-867 Warszawa
nr tel: 698 595 349
www.oze-energy.pl</t>
  </si>
  <si>
    <t>2 miesiące</t>
  </si>
  <si>
    <t>PCC Energetyka Blachownia Sp. z o.o.</t>
  </si>
  <si>
    <t>ul. Szkolna 15, 47-225 Kędzierzyn-Koźle, tel.: 77-488-66-53, www.zeblach.pl</t>
  </si>
  <si>
    <t>Cennik dla energii elektrycznej obrót</t>
  </si>
  <si>
    <t>https://zeblach.pl/wp-content/uploads/2023/09/cennik_en_0922.pdf</t>
  </si>
  <si>
    <t>cennik wprowadzony 1.09.2022r. na czas nieokreślony</t>
  </si>
  <si>
    <t>PCC Rokita SA</t>
  </si>
  <si>
    <t xml:space="preserve">ul. Sienkiewicza 4, 56-120 Brzeg Dolny, 71 794 2572, www.pcc.rokita.pl, </t>
  </si>
  <si>
    <t xml:space="preserve">Taryfa dla Energii Elektrycznej </t>
  </si>
  <si>
    <t>Niedostępna powszechnie - dostępna tylko dla odbiorców przyłączonych do sieci dystrybucyjnej PCC Rokita SA</t>
  </si>
  <si>
    <t>Taryfa tylko dla odbiorców przyłączonych do sieci dystrybucyjnej PCC Rokita SA</t>
  </si>
  <si>
    <t>Ceny maksymalne dla odbiorców uprawnionych naliczane zgodnie z obowiązującymi przepisami</t>
  </si>
  <si>
    <t>brak OWU/regulamin</t>
  </si>
  <si>
    <t xml:space="preserve">PGE Energetyka Kolejowa S.A. </t>
  </si>
  <si>
    <t>e-mail: bok.pgeek@gkpge.pl,
tel. 801 77 29 29,
www.pgeenergetykakolejowa.pl</t>
  </si>
  <si>
    <t>Bonifikaty za niedotrzymanie standardów jakościowych obsługi odbiorców i parametrów jakościowych energii określone w rozporządzeniu systemowym oraz rozporządzeniu taryfowym</t>
  </si>
  <si>
    <t>PGE Obrót S.A.</t>
  </si>
  <si>
    <t xml:space="preserve">Taryfa dla energii elektrycznej
dla Klientów z grup taryfowych  A, B, C i R
 (C11)
</t>
  </si>
  <si>
    <t xml:space="preserve">brak </t>
  </si>
  <si>
    <t>https://www.gkpge.pl/dla-firm/strefa-klienta/dokumenty-i-formularze</t>
  </si>
  <si>
    <t xml:space="preserve">
W Spółce  stosowane są rózne okresy rozliczeń Klientów (miesięczne, dwumiesięczne, półroczne)
</t>
  </si>
  <si>
    <t xml:space="preserve">Taryfa dla energii elektrycznej
dla Klientów z grup taryfowych  A, B, C i R (C11O)
</t>
  </si>
  <si>
    <t>C11O
W Spółce  stosowane są rózne okresy rozliczeń Klientów (miesięczne, dwumiesięczne, półroczne)</t>
  </si>
  <si>
    <t>Taryfa dla energii elektrycznej
dla Klientów z grup taryfowych  A, B, C i R
(C12A)</t>
  </si>
  <si>
    <t>C12a
W Spółce  stosowane są rózne okresy rozliczeń Klientów (miesięczne, dwumiesięczne, półroczne)</t>
  </si>
  <si>
    <t>Taryfa dla energii elektrycznej
dla Klientów z grup taryfowych  A, B, C i R
(C12B)</t>
  </si>
  <si>
    <t>C12b
W Spółce  stosowane są rózne okresy rozliczeń Klientów  (miesięczne, dwumiesięczne, półroczne)</t>
  </si>
  <si>
    <t xml:space="preserve">Taryfa dla energii elektrycznej
dla Klientów z grup taryfowych  A, B, C i R
(C12O)
</t>
  </si>
  <si>
    <t>C12O
W Spółce  stosowane są rózne okresy rozliczeń Klientów (miesięczne, dwumiesięczne, półroczne)</t>
  </si>
  <si>
    <t xml:space="preserve">Taryfa dla energii elektrycznej
dla Klientów z grup taryfowych  A, B, C i R (C12W)
</t>
  </si>
  <si>
    <t>C12W
W Spółce  stosowane są rózne okresy rozliczeń Klientów (miesięczne, dwumiesięczne, półroczne)</t>
  </si>
  <si>
    <t xml:space="preserve">Taryfa dla energii elektrycznej
dla Klientów z grup taryfowych  A, B, C i R
(C12N)
</t>
  </si>
  <si>
    <t>C12N
W Spółce  stosowane są rózne okresy rozliczeń Klientów (miesięczne, dwumiesięczne, półroczne)</t>
  </si>
  <si>
    <t>Taryfa dla energii elektrycznej
dla Klientów z grup taryfowych  A, B, C i R
(C21)</t>
  </si>
  <si>
    <t>C21
W Spółce  stosowane są rózne okresy rozliczeniowe Klientów</t>
  </si>
  <si>
    <t>Taryfa dla energii elektrycznej
dla Klientów z grup taryfowych  A, B, C i R
(C22A)</t>
  </si>
  <si>
    <t>C22A
W Spółce  stosowane są rózne okresy rozliczeniowe Klientów</t>
  </si>
  <si>
    <t xml:space="preserve">Taryfa dla energii elektrycznej
dla Klientów z grup taryfowych  A, B, C i R (C22B)
</t>
  </si>
  <si>
    <t>C22B
W Spółce  stosowane są rózne okresy rozliczeniowe Klientów</t>
  </si>
  <si>
    <t xml:space="preserve">Taryfa dla energii elektrycznej
dla Klientów z grup taryfowych  A, B, C i R
 (C23)
</t>
  </si>
  <si>
    <t>C23
W Spółce  stosowane są rózne okresy rozliczeniowe Klientów</t>
  </si>
  <si>
    <t>Polskie Porty Lotnicze S.A.</t>
  </si>
  <si>
    <t>POTESTIA Sp. z o.o.</t>
  </si>
  <si>
    <t>Power 21 Sp. z o.o.</t>
  </si>
  <si>
    <t>ul. Okrzei 26/1
03-710 Warszawa
+48 22 275 65 75
https://power21.pl/</t>
  </si>
  <si>
    <t>https://power21.pl/pobieranie/ogolne-warunki-sprzedazy-energii-elektycznej.pdf</t>
  </si>
  <si>
    <t>Oferta obowiązuje odbiorców przyłączonych do sieci OSDn Power 21 przyłączonych do sieci OSDp Energa-Operator S.A.</t>
  </si>
  <si>
    <t>Oferta obowiązuje odbiorców przyłączonych do sieci OSDn Power 21 przyłączonych do sieci OSDp ENEA Operator Sp. z o.o.</t>
  </si>
  <si>
    <t>Przedsiębiorstwo Energetyki Cieplnej ,,Legionowo'' Sp. z o.o.</t>
  </si>
  <si>
    <t>ul. Sowińskiego 37, 05-120 Legionowo; tel. (22) 7742087; www.pec.com.pl</t>
  </si>
  <si>
    <t>Przedsiębiorstwo Energetyki Cieplnej i Gospodarki Wodno-Ściekowej ,,ENWOS'' Sp. z o.o.</t>
  </si>
  <si>
    <t>Plac Kilińskiego 1, 32-660 Chełmek, tel. 33 846137, www.enwos.pl</t>
  </si>
  <si>
    <t>Przedsiębiorstwo Energetyki Cieplnej w Końskich Sp. z o.o.</t>
  </si>
  <si>
    <t>PRZEDSIĘBIORSTWO ENERGETYKI CIEPLNEJ 
W KOŃSKICH SP. Z O.O.
26-200 Końskie ul. Armii Krajowej 5, 41 375 47 00, www.zec-konskie.pl, zec.konskie@pro.onet.pl</t>
  </si>
  <si>
    <t>https://www.zec-konskie.pl/p,87,umowa-kompleksowa</t>
  </si>
  <si>
    <t>PSSE Media Operator Sp. z o.o.</t>
  </si>
  <si>
    <t>http://www.pssemediaoperator.pl/doc/elektr/umowa_kompleksowa_2203.pdf</t>
  </si>
  <si>
    <t>Regionalna Spółka Energetyczna RSE Sp. z o.o.</t>
  </si>
  <si>
    <t>Regionalna Spółka Energetyczna RSE spółka z ograniczoną odpowiedzialnością, Gorzów Wlkp. Husarska 10 66-400 Gorzów Wlkp. lubuskie tel 509 479 479</t>
  </si>
  <si>
    <t>https://rseoperator.pl/pliki</t>
  </si>
  <si>
    <t>Renpro Sp. z o.o.</t>
  </si>
  <si>
    <t xml:space="preserve">ul. Małopolska 43, 70-515 Szczecin, tel. +48 91 812 15 32, www.renpro.pl </t>
  </si>
  <si>
    <t>Spółka Restrukturyzacji Kopalń S.A.</t>
  </si>
  <si>
    <t>Spółka Restrukturyzacji Kopalń Spółka Akcyjna 
Oddział Centralny Zakład Odwadniania Kopalń
ul. Kościuszki 9, 41-253 Czeladź
tel. +48 32 341 50 00
e-mail: czok@srk.com.pl
https://srk.com.pl/informacje/dzialalnosc-koncesjonowana</t>
  </si>
  <si>
    <t>Odbiorca przyłączony do sieci dystrybucyjnej SRK S.A.</t>
  </si>
  <si>
    <t>https://srk.com.pl/informacje/wzory-umow</t>
  </si>
  <si>
    <t>Synthos Dwory 7 Sp. z o.o.</t>
  </si>
  <si>
    <t>ul. Chemików 1, 32-600 Oświęcm, tel. 338473512, www:https://www.synthosgroup.com</t>
  </si>
  <si>
    <t>Grupa taryfowa C11</t>
  </si>
  <si>
    <t>https://www.synthosgroup.com/branze-i-rozwiazania/energia-i-uslugi/dystrybucja-energii-i-ciepla/oswiecim-dowiedz-sie-wiecej</t>
  </si>
  <si>
    <t>Grupa taryfowa C12</t>
  </si>
  <si>
    <t>TAURON Sprzedaż GZE Sp. z o.o.</t>
  </si>
  <si>
    <t>TAURON Obsługa Klienta sp. z o.o.
ul. Lwowska 23
40-389 Katowice
32 606 0 606
tauron.pl/formularz
www.tauron.pl</t>
  </si>
  <si>
    <t>Oświadczenie w zakresie Regulaminu usługi/usług</t>
  </si>
  <si>
    <t>Eko Prąd - Nowa Energia plus GSC - 5 lat - e-faktura - dla Firm</t>
  </si>
  <si>
    <t xml:space="preserve"> - Zgoda na wybór e-faktury</t>
  </si>
  <si>
    <t>TaryfaSprzedawcy ABCOR</t>
  </si>
  <si>
    <t>C12a - 1,0410
C12b - 1,0160</t>
  </si>
  <si>
    <t>C12a - 0,9430
C12b - 0,9240</t>
  </si>
  <si>
    <t>TAURON Sprzedaż Sp. z o.o.</t>
  </si>
  <si>
    <t>Terawat Dystrybucja Sp. z o.o.</t>
  </si>
  <si>
    <t>41-902 Bytom, ul. Wrocławska 94, tel.: +48323896012; www.terawat.pl</t>
  </si>
  <si>
    <t>ważności oferty - bezterminowo do czasu odwołania oferty przez spółkę</t>
  </si>
  <si>
    <t>Tokai COBEX Polska Sp. z o.o.</t>
  </si>
  <si>
    <t>Tokai COBEX Polska sp. z o.o., ul.Piastowska 29, 47-400 Racibórz, tel 018 4425-427, www.energiacarbon.home.pl</t>
  </si>
  <si>
    <t>Towarzystwo Inwestycyjne ,,ELEKTROWNIA-WSCHÓD'' S.A.</t>
  </si>
  <si>
    <t>https://tiew.pl/wp-content/uploads/2022/02/umowa-sprzedazy-energii-elektrycznej.pdf</t>
  </si>
  <si>
    <t>ENERGA-Operator S.A.</t>
  </si>
  <si>
    <t>UNIHUT S.A.</t>
  </si>
  <si>
    <t>3-miesięczny lub 1-miesięczny</t>
  </si>
  <si>
    <t>https://unihut.pl/wp-content/uploads/2024/08/wzor-umowy-sprzedazy-energii-elektrycznej-unihut.pdf</t>
  </si>
  <si>
    <t>Veolia Powerline Kaczyce Sp. z o.o.</t>
  </si>
  <si>
    <t>43-417 Kaczyce, ul. G. Morcinka 17 tel: +48 32 469 40 32</t>
  </si>
  <si>
    <t>Cena energii elektrycznej dla grupy taryfowej C11</t>
  </si>
  <si>
    <t>Podmiot przyłączony do sieci OSD Veolia Powerline Kaczyce Sp. zo.o.</t>
  </si>
  <si>
    <t>Veolia Wschód Sp. z o.o.</t>
  </si>
  <si>
    <t>ul. Hrubieszowska 173, 22-400 Zamość; tel.+48 84 6386441; www.veoliaterm.pl</t>
  </si>
  <si>
    <t>OSD Veolia Wschód Sp. z o. o./ Zakład Jasło</t>
  </si>
  <si>
    <t>Do odwołania</t>
  </si>
  <si>
    <t>nd</t>
  </si>
  <si>
    <t>Obszar działania OSD  Veolia Wchód Sp. z o. o.  Zakład Jasło</t>
  </si>
  <si>
    <t>https://veoliaterm.pl/strefa-klienta/veolia-wschod/taryfy/jaslo/energia-elektryczna/</t>
  </si>
  <si>
    <t>Węglokoks Energia ZCP Sp. z o.o.</t>
  </si>
  <si>
    <t>dla odbiorców z obszaru Węglokoks Energia ZCP sp. z o.o.</t>
  </si>
  <si>
    <t>http://weglokoks.osd-info.pl/#/</t>
  </si>
  <si>
    <t>Wytwórnia Sprzętu Komunikacyjnego PZL Świdnik S.A.</t>
  </si>
  <si>
    <t xml:space="preserve">          http://www.osd.pzl.swidnik.pl/</t>
  </si>
  <si>
    <t>WSK PZL Świdnik S.A. Taryfa Obrót</t>
  </si>
  <si>
    <t>sprzedaż ograniczona terytorialnie</t>
  </si>
  <si>
    <t>zgodnie z posiadaną koncesją- sprzedaż ograniczona terytorialnie</t>
  </si>
  <si>
    <t>bonifikaty i upusty na zasadach z §.42 rozporządzenia taryfowego; na wniosek odbiorcy</t>
  </si>
  <si>
    <t>ZAEL-ENERGO Sp. z o.o.</t>
  </si>
  <si>
    <t xml:space="preserve">BOK: UL. Miedziana 4/U3,  53-439 Wrocław, tel. 512186662, www.zael.com.pl </t>
  </si>
  <si>
    <t>CENNIK ogólny</t>
  </si>
  <si>
    <t>https://zael.com.pl/dla-klienta/uslugi/dla-przedsiebiorstw/</t>
  </si>
  <si>
    <t xml:space="preserve">https://zael.com.pl/dla-klienta/uslugi/dla-przedsiebiorstw/ </t>
  </si>
  <si>
    <t>Zakład Dostaw Nośników Energetycznych Sp. z o.o.</t>
  </si>
  <si>
    <t>44-203 Rybnik, ul. Przemyslowa 1
telefon 344227551
https://www.zdne.com.pl</t>
  </si>
  <si>
    <t>musi być odbiorcą w naszym obszarze dystrybucyjnym</t>
  </si>
  <si>
    <t>opłata stała nie jest naliczana dla umów kompleksowych</t>
  </si>
  <si>
    <t>https://zdne.com.pl/fck/file/energia/Taryfa_ZDNE_2024_sprzedawcy_2024-1.pdf</t>
  </si>
  <si>
    <t>Zakład Energetyczny Użyteczności Publicznej S.A.</t>
  </si>
  <si>
    <t>Kompleksowa umowa sprzedaży w grupie taryfowej C11</t>
  </si>
  <si>
    <t>rabat za efakturę w wysokości 20,00 zł w opłacie handlowej</t>
  </si>
  <si>
    <t>https://zeup.pl/dla-biznesu</t>
  </si>
  <si>
    <t>rabat za efakturę w wysokości 15,00 zł w opłacie handlowej</t>
  </si>
  <si>
    <t>Zakład Energetyki Cieplnej Sp. z o.o.</t>
  </si>
  <si>
    <t>https://www.zec-bialogard.pl/</t>
  </si>
  <si>
    <t>https://www.zec-bialogard.pl/dokumenty/</t>
  </si>
  <si>
    <t>Zakład Usług Technicznych MEGA Sp. z o.o.</t>
  </si>
  <si>
    <t>ul. Hetmańska 15L, 82-300 Elbląg , 55 237 85 10, www.mega.elblag.pl</t>
  </si>
  <si>
    <t>Cennik energii elektrycznej sprzedawcy</t>
  </si>
  <si>
    <t>Obowiązuje tylko odbiorców przyłączonych do sieci przedsiębiorstwa</t>
  </si>
  <si>
    <t xml:space="preserve">https://mega.elblag.pl/wp-content/uploads/2022/09/20220620-Cennik-energii-elektrycznej-Mega-Sp.-z-o.o.-obowiazuje-od-27-czerwca-2022.pdf                                                                                                                       </t>
  </si>
  <si>
    <t xml:space="preserve">Zakład Usług Technicznych Sp. z o.o. </t>
  </si>
  <si>
    <t>OSDn Zakład Usług Technicznych Sp. z o.o.</t>
  </si>
  <si>
    <t>https://zut.zagorz.net/wp-content/uploads/2022/02/Wzor-umowy-sprzedazy-energii-elektrycznej.pdf</t>
  </si>
  <si>
    <t xml:space="preserve">C12 </t>
  </si>
  <si>
    <t>Taryfa dla obrotu energią elektryczną</t>
  </si>
  <si>
    <t>OSD Energia elektryczna - Zakłady Chemiczne Siarkopol w Tarnobrzegu (zchsiarkopol.pl)</t>
  </si>
  <si>
    <t>ZAMET - Budowa Maszyn S.A.</t>
  </si>
  <si>
    <t>przyłączenie do sieci OSD ZAMET-Budowa Maszyn S.A.</t>
  </si>
  <si>
    <t>Zarząd Morskich Portów Szczecin i Świnoujście S.A.</t>
  </si>
  <si>
    <t>Taryfa Zarządu Morskich Portów Szczecin i Świnoujście S.A.</t>
  </si>
  <si>
    <t>Miasta Szczecin i Świnoujście</t>
  </si>
  <si>
    <t>https://bip.port.szczecin.pl/artykul/62/47/taryfy-media</t>
  </si>
  <si>
    <t>Zarząd Morskiego Portu Gdańsk S.A.</t>
  </si>
  <si>
    <t>ul. Zamknięta 18, 80-955 Gdańsk
https://www.portgdansk.pl
Tel.: (+48) 58 737 91 00
Fax: (+48) 58 737 93 08
E-mail: info@portgdansk.pl</t>
  </si>
  <si>
    <t>https://www.portgdansk.pl/zjed-content/uploads/2024/08/ogolne-warunki-umowy-kompleksowej-zmpg-s.a___.pdf</t>
  </si>
  <si>
    <t>obszar obowiązywania to obszar naszego OSDn
okres umowy - nie określamy minimalnego ani maksymalneg okresu umowy na jaki musi być zawarta</t>
  </si>
  <si>
    <t>Zarząd Morskiego Portu Gdynia S.A.</t>
  </si>
  <si>
    <t>81-337 Gdynia, ul. Rotterdamska 9
(58) 627-46-28, (58) 621-52-29
e-mail: zup@port.gdynia.pl ,strona www: www.port.gdynia.pl</t>
  </si>
  <si>
    <t>obszar Zarządu Morskiego Portu Gdynia S.A.</t>
  </si>
  <si>
    <t>https://www.port.gdynia.pl/dostawy-mediow/</t>
  </si>
  <si>
    <t>C12a (2 strefy)</t>
  </si>
  <si>
    <t>C12b (2 strefy)</t>
  </si>
  <si>
    <t>C21</t>
  </si>
  <si>
    <t>C22b</t>
  </si>
  <si>
    <t>B21</t>
  </si>
  <si>
    <t>Zespół Elektrowni Wodnych Niedzica S.A.</t>
  </si>
  <si>
    <t>ul. Widokowa 1, 34-441 Niedzica</t>
  </si>
  <si>
    <t>ZEW Niedzica S.A.</t>
  </si>
  <si>
    <t>W grupie taryfowej C13 - stopień wykorzystania mocy umownej &gt;= 25%</t>
  </si>
  <si>
    <t>https://www.zew-niedzica.pl/operator-systemu-dystrybucyjnego/wzory-umow/dla-klientow/</t>
  </si>
  <si>
    <t>Ceny minimalne i maksymalne (opcjonalnie)</t>
  </si>
  <si>
    <t>Narzut handlowy na cenę (kwotowy lub procentowy)</t>
  </si>
  <si>
    <t>Nazwa sprzedawcy</t>
  </si>
  <si>
    <t>od</t>
  </si>
  <si>
    <t>do</t>
  </si>
  <si>
    <t>Formuła cenowa - wzór</t>
  </si>
  <si>
    <t>Cena minimalna (podłoga cenowa)</t>
  </si>
  <si>
    <t>Cena maksymalna (sufit cenowy)</t>
  </si>
  <si>
    <t>Dodatkowe uwagi do formuły cenowej</t>
  </si>
  <si>
    <t>kwotowy (zł/kWh)</t>
  </si>
  <si>
    <t>procentowy (%)</t>
  </si>
  <si>
    <t>procent</t>
  </si>
  <si>
    <t>xpot</t>
  </si>
  <si>
    <t>średnioważona cena energii elektrycznej wyliczana na podstawie wyników RDN Fixing1 i profilu zużycia energii elektrycznej Odbiorcy w danym okresie rozliczeniowym - rozkład godzinowy zużycia energii elektrycznej w danym okresie rozliczeniowym</t>
  </si>
  <si>
    <t>https://www.audaxrenewables.pl/wp-content/uploads/2024/08/EE-B2B-XPOT_V13_24032024.pdf</t>
  </si>
  <si>
    <t xml:space="preserve">dla każdego klineta możliwa wycena indywidualna </t>
  </si>
  <si>
    <t>CELSA ,,Huta Ostrowieec'' Sp. z o.o.</t>
  </si>
  <si>
    <t>Ogólna</t>
  </si>
  <si>
    <t>E.ON Polska S.A. z siedzibą przy ul. Wybrzeże Kościuszkowskie 41, 00-347 Warszawa, tel: +48 22 821 46 46 , www: eon.pl</t>
  </si>
  <si>
    <t>Ceny dynamiczne</t>
  </si>
  <si>
    <t xml:space="preserve">CR =[(SPOT)]_RDN + Kt + A  </t>
  </si>
  <si>
    <t>SPOT_RDN (PLN/MWh) – średnia cena energii elektrycznej w danym Okresie rozliczeniowym na podstawie RDN Fixing I, ważona wolumenem rzeczywistego zużycia Klienta   
KT - Koszty Transakcyjne 
A - Akcyza</t>
  </si>
  <si>
    <t>zgodnie z Cennikiem</t>
  </si>
  <si>
    <t>Zakup energii w cenie zmiennej w całym okresie trwania umowy</t>
  </si>
  <si>
    <t>Ceny Dynamiczne Firma</t>
  </si>
  <si>
    <t>a) posiadanie licznika zdalnego odczytu,
b) w przypadku zawarcia umowy kompleksowej - przyłączenie do sieci Enea Operator Sp. z o.o.</t>
  </si>
  <si>
    <t>Okres wypowiedzenia skutkuje na koniec miesiąc kalendarzowego.
Częstość wystawiania faktur: 1 albo 2 miesiące, zgodnie z wybranym okresem rozliczeniowym.</t>
  </si>
  <si>
    <t>Energa Obrót S.A.</t>
  </si>
  <si>
    <t>Energa Obrót SA
adres: al. Grunwaldzka 472 80-309 Gdańsk
infolinia: 555 555 555 (koszt połączenia według stawek operatora telefonicznego)
www.energa.pl</t>
  </si>
  <si>
    <t>Możesz skorzystać z naszej oferty, jeśli posiadasz zainstalowany licznik zdalnego odczytu z aktywną możliwością automatycznego przesyłania danych i umożliwiającego odczyt wskazań w sposób zdalny.</t>
  </si>
  <si>
    <t xml:space="preserve">ENIGA EDWARD ZDROJEK </t>
  </si>
  <si>
    <t>ENIGA NET-BILING</t>
  </si>
  <si>
    <t>Klient posiadający instlacje PV</t>
  </si>
  <si>
    <t>24 lub 36 mies</t>
  </si>
  <si>
    <t>Umowa w zakresie PPE może być wypowiedziana przez Kupującego z 6 miesięcznym okresem wypowiedzenia, ze skutkiem na koniec miesiąca kalendarzowego</t>
  </si>
  <si>
    <t>Wysokość opłaty jednorazowej stanowi iloczyn 60% miesięcznej należności na rzecz Sprzedawcy za sprzedaż energii, obliczonej jako średnia wartość tej należności ze wszystkich miesięcy od dnia wejścia w życie Umowy do dnia jej rozwiązania, oraz liczby miesi</t>
  </si>
  <si>
    <t>Cena energii elektrycznej konwencjonalnej wyznaczona jako średnia ważona z indeksów TGE24, to jest cen z poszczególnych dziennych notowań godzinowych na Rynku Dnia Następnego prowadzonego przez Towarową Giełdę Energii S.A., ważona wielkością zapotrzebowan</t>
  </si>
  <si>
    <t>https://eniga.pl/assets/files/Ogolne_Warunki_Umowy_Sprzedazy_Energii_Elektrycznej_przez_ENIGA-_ver-3-0_z_2022-12-01.pdf</t>
  </si>
  <si>
    <t>Ignitis Polska Sp. zo.o.</t>
  </si>
  <si>
    <t>SPOT h - kolory elastyczne</t>
  </si>
  <si>
    <t>minimalny wolumen na PPE - 50 MWh rocznie</t>
  </si>
  <si>
    <t>weryfikacja potencjalnego klienta w wywiadowni gospodarczej i wyznaczenie maksymalnego dostępnego terminu platności/określenie warunków zabezpieczenia</t>
  </si>
  <si>
    <t>KENO Energia Sp. z o.o.</t>
  </si>
  <si>
    <t xml:space="preserve">Keno Energia B2B </t>
  </si>
  <si>
    <t xml:space="preserve">Oferta kierowana do firm </t>
  </si>
  <si>
    <t>Kara umowna stanowiąca iloczyn różnicy między całkowitą ilością energii elektrycznej zadeklarowanej przez 
Klienta w załączniku nr 1 do Umowy, a ilością energii elektrycznej zużytej przez Klienta oraz stawki jednostkowej 
wynoszącej 300,00 zł/MWh</t>
  </si>
  <si>
    <t>Luneos Energia Sp. z o.o.</t>
  </si>
  <si>
    <t>adres: ul. C.K.Norwida 2, 80-280 Gdańsk
nr tel.: +48 734 447 447
adres www: www.luneos.pl</t>
  </si>
  <si>
    <t>Oferta Spot</t>
  </si>
  <si>
    <t>2,5-krotność składnika kosztowego 'K' przemnożona przez średni miesięczny wolumen oraz liczbę miesięcy pozostałą do końca okresu trwania umowy</t>
  </si>
  <si>
    <t xml:space="preserve"> min 0,08</t>
  </si>
  <si>
    <t>min 0,09840</t>
  </si>
  <si>
    <t>10 zł/mc w przypadku wyrażenia zgody na fakturę elektorniczną</t>
  </si>
  <si>
    <t>Oferta Spot &amp; Secure</t>
  </si>
  <si>
    <t>Oferta Spot + stałe PM</t>
  </si>
  <si>
    <t xml:space="preserve"> min 0,10</t>
  </si>
  <si>
    <t>min 0,1230</t>
  </si>
  <si>
    <t>Oferta Spot &amp; Secure + stałe PM</t>
  </si>
  <si>
    <t>Cena ustalana jako średnia ważona wolumenem z  notowań FIXING I TGE.</t>
  </si>
  <si>
    <t>Full Flex 25</t>
  </si>
  <si>
    <t>Kara na dzień wypowiedzenia umowy - Iloczyn ceny 0,8850 i wolumen 1/12*100 MWh*ilość miesięcy do końca umowy.</t>
  </si>
  <si>
    <t>ZIELONY INDEX RDN (2023)</t>
  </si>
  <si>
    <t>oferta z negocjowanymi warunkami dostępna w wybranych kanałach sprzedaży</t>
  </si>
  <si>
    <t>negocjowany</t>
  </si>
  <si>
    <t xml:space="preserve">negocjowany </t>
  </si>
  <si>
    <t>Podpisana umowa z PCC ENERGETYKA BLACHOWNIA Sp. z o.o.
Odbiorca zobowiązuje się odbioru i kupna - wyłącznie od PCC ENERGETYKA BLACHOWNIA Sp. z o.o. - energii elektrycznej oraz usługi dystrybucji tej energii - dla wszystkich obiektów i instalacji Odbiorcy</t>
  </si>
  <si>
    <t>Oferta kierowana jest wyłącznie bezpośrednio do aktualnych klientów  mających podpisaną z PCC ENERGETYKA BLACHOWNIA Sp. z o.o. umowę kompleksową lub sprzedaży.</t>
  </si>
  <si>
    <t xml:space="preserve">PHU Brodzik Sp. k. </t>
  </si>
  <si>
    <t>ul. 11 Listopada 2/4; 42-400 Zawiercie; 326701300; www.broenergia.pl</t>
  </si>
  <si>
    <t>Oferta sprzedaży energii</t>
  </si>
  <si>
    <t>N- należność za energię, E- wolumen energii zakupionej, ?- współczynnik  0,7058, ?- współczynnik 0,2942, Cbase- średnia arytmetyczna cen godzinowych dla Rynku Dnia Następnego na TGE, określanych w ramach kursu jednolitego o godz. 10:30 (fixing1) dla godzi</t>
  </si>
  <si>
    <t>https://broenergia.pl/obowiazek-informacyjny-osd/</t>
  </si>
  <si>
    <t>Polontex SA</t>
  </si>
  <si>
    <t>Polontex S.A. Oddział Energetyczny w Częstochowie,
ul. Rejtana 29E, 42-202 Częstochowa
https://polontex.com.pl/pl/oddzial-energetyczny</t>
  </si>
  <si>
    <t>Model Giełdowy 1</t>
  </si>
  <si>
    <t>Klient Standard</t>
  </si>
  <si>
    <t>Ustawa z dnia 23 maja 2024r. O bonie energetycznym oraz o zmianie niektórych ustaw w celu ograniczenia cen energii elektrycznej, gazu ziemnego i ciepła systemowego - warunkiem uzyskania jest złożenie oświadczenia przez odbiorcę uprawnionego.</t>
  </si>
  <si>
    <t>Prąd z Ceną Dynamiczną - dla Firmy - na czas nieokreślony</t>
  </si>
  <si>
    <t xml:space="preserve"> - 1 m-czny okres rozliczeniowy
- zdalny licznik</t>
  </si>
  <si>
    <t>TGE RDN</t>
  </si>
  <si>
    <t>Alchemia S.A.</t>
  </si>
  <si>
    <t>ul. Dyrekcyjna 6  41-506 Chorzów,  
tel. 882 036 691, www.alchemiasa.pl</t>
  </si>
  <si>
    <t>Oferta na zakup energii elektrycznej</t>
  </si>
  <si>
    <t>Przyłączenie do sieci</t>
  </si>
  <si>
    <t xml:space="preserve">Figene Energia Sp. z o.o.  </t>
  </si>
  <si>
    <t>ul. Nowogrodzka 6A, lok. 13, 
00-513 Warszawa, www.figene-energia.pl</t>
  </si>
  <si>
    <t>Fortum Marketing and Sales Polska S.A.</t>
  </si>
  <si>
    <t>ul. Marynarki Polskiej 197
80-868 Gdańsk
+48 42 206 87 70
www.fortum.pl</t>
  </si>
  <si>
    <t>MA POLSKA S.A.</t>
  </si>
  <si>
    <t>Kielce ul.Zagnańska 27, 25-528 Kielce, tel.882086315, www.mapolska.eu</t>
  </si>
  <si>
    <t>Oferta sprzedaży energii elektrycznej</t>
  </si>
  <si>
    <t>teren miasta Kielce</t>
  </si>
  <si>
    <t>Cena energiii elektrycznej  na koniec miesiąca</t>
  </si>
  <si>
    <t>umowa</t>
  </si>
  <si>
    <t>UNIMOT Infrastruktura Sp. z o.o.</t>
  </si>
  <si>
    <t>UNIMOT Infrastruktura Sp. z o.o., 
ul. 3-go Maja 101, 38-200 Jasło</t>
  </si>
  <si>
    <t>Formuła cenowa</t>
  </si>
  <si>
    <t>wzór lub metoda wyznaczania ceny</t>
  </si>
  <si>
    <t>E.ON Polska S.A. z siedzibą przy ul. Wybrzeże Kościuszkowskie 41, 00-347 Warszawa,
tel: +48 22 821 46 46 , www.eon.pl</t>
  </si>
  <si>
    <t>Taryfa dla części wspólnych (G11o)</t>
  </si>
  <si>
    <t>Taryfa dla energii elektrycznej E.ON Polska S.A. dla odbiorców w grupie taryfowej Go</t>
  </si>
  <si>
    <t>Taryfa dzień i noc dla części wspólnych (G12o)</t>
  </si>
  <si>
    <t>Taryfa weekendowa dla części wspólnych (G12wo)</t>
  </si>
  <si>
    <t>Taryfa R</t>
  </si>
  <si>
    <t>Taryfa dla energii elektrycznej E.ON Polska S.A.
dla grup taryfowych A, B, C i R</t>
  </si>
  <si>
    <t>H.Cegielski - Energocentrum Sp. z o.o.</t>
  </si>
  <si>
    <t xml:space="preserve">strona: https://www.hcpec.pl/, 
e-mail: ec@hcpec.pl, tel: 61 831 18 00 </t>
  </si>
  <si>
    <t>wyznaczona na podstawie ustawy z dnia 10.04.1997 r. - Prawo energetyczne</t>
  </si>
  <si>
    <t>https://www.hcpec.pl/images/OSD_pdf/Taryfa_obrot_2022.pdf</t>
  </si>
  <si>
    <t>strona: https://www.hcpec.pl/, 
e-mail: ec@hcpec.pl, tel: 61 831 18 01</t>
  </si>
  <si>
    <t>Oferta Spot &amp; Fix</t>
  </si>
  <si>
    <t>Pierwszy rok - stała cena, kolejne lata C=C_RDN+C_PM+A+K_i
gdzie:
C cena sprzedaży energii elektrycznej [zł/MWh]
C_RDN średnia ważona wolumenem godzinowego odczytu zużycia energii elektrycznej przez Klienta  i cen kontraktów godzinowych z Fixingu I Rynku</t>
  </si>
  <si>
    <t>Oferta Spot &amp; Fix + stałe PM</t>
  </si>
  <si>
    <t>Pierwszy rok - stała cena, kolejne lata C=C_RDN+A+K_i
gdzie:
C cena sprzedaży energii elektrycznej [zł/MWh]
C_RDN średnia ważona wolumenem godzinowego odczytu zużycia energii elektrycznej przez Klienta  i cen kontraktów godzinowych z Fixingu I Rynku Dnia</t>
  </si>
  <si>
    <t>ecoSmart</t>
  </si>
  <si>
    <t xml:space="preserve">Odbiorca może wybrać okres rozliczeniowy zgodny z taryfą swojego Operatora Systemu Dystrybucyjnego.
Okres wypowiedzenia umowy jest określony w umowie.
</t>
  </si>
  <si>
    <t>EWE energia Sp. z o.o.</t>
  </si>
  <si>
    <t>Prosto z rynku elastycznie</t>
  </si>
  <si>
    <t>Oferta niedostępna dla PPE, które są pierwszym uruchomieniem.</t>
  </si>
  <si>
    <t>1) Kara umowna za wcześniejsze rozwiązanie umowy obliczona według następującego wzoru:
Kara umowna za wcześniejsze rozwiązanie Umowy [zł] = W × Koszt obsługi 
Gdzie:
W – suma zadeklarowanej ilości energii elektrycznej przez Klienta w Umowie, liczona od mi</t>
  </si>
  <si>
    <t>W wyniku indywidualnych negocjacji, umowa może być zawarta pod warunkiem złożenia przez Klienta zabezpieczenia należytego wykonania umowy w ustalonej pomiędzy stronami wysokości.</t>
  </si>
  <si>
    <t>Częstość wystawiania faktur: faktura prognozowana, zgodnie z umową; faktura rozliczeniowa, na podstawie odczytów rzeczywistych, zgodnie z terminami udostępnienia danych przez OSD.
Umowa sprzedaży zielonej energii elektrycznej potwierdzona umorzeniem Gwar</t>
  </si>
  <si>
    <t>Prosto z rynku</t>
  </si>
  <si>
    <t>Cennik Sprzedawcy</t>
  </si>
  <si>
    <t>Częstość wystawiania faktur - zgodnie z okresem rozliczeniowym OSD lub na żądanie zgodnie z warunkami usługi Rozliczenie na Żądanie Firma
Oferta ważna do odwołania</t>
  </si>
  <si>
    <t>Zakłady Górniczo-Hutnicze ,,Bolesław'' S.A.</t>
  </si>
  <si>
    <t>Zakłady Górniczo - Hutnicze "Bolesław" S.A.32-332 Bukowno, ul. Kolejowa 37 
tel.:+48 32/295-55-43
e-mail:office@zghboleslaw.pl</t>
  </si>
  <si>
    <t>cennik energii elektrycznej</t>
  </si>
  <si>
    <t>przyłączenie do sieci DEE ZGH"Bolesław"</t>
  </si>
  <si>
    <t>C= TGERDN+100  TGERDN- średnia arytmetyczna cen godzinowych w okresie rozliczeniowym określonych w ramach kursu jednolitego o godzinie 10.30 (Fixing I) Rynku dnia Nastepnego towraowej Giełdy Energii S.A.</t>
  </si>
  <si>
    <t xml:space="preserve">
CENA SPRZEDAŻY = CEEDA + K + PM + A
gdzie:
CEEDA – oznacza cenę średnioważoną z notowań dziennych indeksów giełdowych TGE S.A. wchodzących w skład miesiąca kalendarzowego poprzedzającego miesiąc sprzedaży [zł/MWh].
K - składnik dodatkowy wynoszący 275 zł/MWh, 
PM – kwota [zł/MWh] stanowiąca koszt zakupu kompletu praw majątkowych wyliczana jako średnia notowań giełdowych na Rynku Praw Majątkowych.
A – Aktualna na dzień dostawy stawka podatku akcyzowego [zł/MWh].
</t>
  </si>
  <si>
    <t xml:space="preserve"> J. Waszyngtona 34-36; 81-342 Gdynia, 
tel. 58 732 85 04, www.ergoenergy.pl</t>
  </si>
  <si>
    <t>E.ON Polska S.A. 
ul. Wybrzeże Kościuszkowskie 41, 00-347 Warszawa, 
tel: +48 22 821 46 46 , www: eon.pl</t>
  </si>
  <si>
    <t>Rondo Daszyńskiego 2B, 00-843, www.axpo.com, 
tel. BOK 22 452 53 00</t>
  </si>
  <si>
    <t xml:space="preserve">ul. 1 Sierpnia 6 02-134 Warszawa,  226451649, 
green-lights.pl; </t>
  </si>
  <si>
    <t>Grupa Azoty S.A., ul. Kwiatkowskiego 8,
33-101 Tarnów, 14 637 24 21, www.grupaazoty.com</t>
  </si>
  <si>
    <t>ul. Narutowicza 15, 41-503 Chorzów 
nr tel.: 32 7362 000 
e-mail: azoty.ZACH@grupaazoty.com</t>
  </si>
  <si>
    <t>ul. Mostowa 30A / skr.poczt. 163, 
47-220 Kędzierzyn-Koźle;      
tel. 77 481 34 37;                                                                                                             
e-mail: zak@grupaazoty</t>
  </si>
  <si>
    <t>ACPRO Sp. z o.o. 2 Sp. k.</t>
  </si>
  <si>
    <t>ACPRO Sp. z o.o. 1 Sp. k.</t>
  </si>
  <si>
    <t>ACPRO Sp. z o.o. 3 Sp. k.</t>
  </si>
  <si>
    <t>ul. Kościerzyńska 17-19, 51-430 Wrocław, 
tel. 797 793 323, https://acpro.pl/</t>
  </si>
  <si>
    <t>Cennik stosowany w rozliczeniach z odbiorcami końcowymi przyłączonymi do sieci dystrybucyjnej 
ANWIL S.A.</t>
  </si>
  <si>
    <t>Oddział w Krakowie, ul. T. Sendzimira 1, 31-752 Kraków, tel.+48122904908
Oddział w Dąbrowie Górniczej, Al. J. Piłsudskiego 92, 41-308 Dąbrowa Górnicza, tel.+48327769755
Oddział w Sosnowcu, ul. Niwecka 1, 41-200 Sosnowiec, tel.+48327361321
Oddział w Świętochłowicach, ul. Metalowców 5, 41-600 Świętochłowice, tel. +48327743740 
Oddział w Zdzieszowicach, ul. Powstańców Śląskich 1, 47-330 Zdzieszowice, tel.+48774452165
https://poland.arcelormittal.com/dla-odbiorcow-energii.html</t>
  </si>
  <si>
    <t>1. C11x: moc nie większa niż 40 kW i prąd znamionowy zabezpieczenia 
przedlicznikowego w torze prądowym nie większy niż 63 A,
C21x: moc większa od 40 kW (lub prąd znamionowy zabezpieczeń 
przedlicznikowych w torze prądowym większy od 63 A), a nie 
większa od 20 000 kW 
2. Umowa może być wypowiedziana przez Odbiorcę z uwagi na zamiar opuszczenia 
nieruchomości/obiektu, do którego dostarczana jest energia elektryczna z zachowaniem jednomiesięcznego okresu wypowiedzenia.
3. Zmiana Cennika Przedsiębiorstwa energetycznego wiąże Odbiorcę jeżeli nie złożył 
oświadczenia o wypowiedzeniu Umowy z zachowaniem miesięcznego okresu 
wypowiedzenia. Oświadczenie o wypowiedzeniu Umowy może być złożone w terminie 14 dni od dnia opublikowania nowego Cennika na stronie internetowej 
http://www.arcelormittal.com/poland/dla-odbiorcow-energii.html.</t>
  </si>
  <si>
    <t>2. C11x: moc nie większa niż 40 kW i prąd znamionowy zabezpieczenia 
przedlicznikowego w torze prądowym nie większy niż 63 A,
C21x: moc większa od 40 kW (lub prąd znamionowy zabezpieczeń 
przedlicznikowych w torze prądowym większy od 63 A), a nie 
większa od 20 000 kW 
2. Umowa może być wypowiedziana przez Odbiorcę z uwagi na zamiar opuszczenia 
nieruchomości/obiektu, do którego dostarczana jest energia elektryczna z zachowaniem jednomiesięcznego okresu wypowiedzenia.
3. Zmiana Cennika Przedsiębiorstwa energetycznego wiąże Odbiorcę jeżeli nie złożył 
oświadczenia o wypowiedzeniu Umowy z zachowaniem miesięcznego okresu 
wypowiedzenia. Oświadczenie o wypowiedzeniu Umowy może być złożone w terminie 14 dni od dnia opublikowania nowego Cennika na stronie internetowej 
http://www.arcelormittal.com/poland/dla-odbiorcow-energii.html.</t>
  </si>
  <si>
    <t>3. C11x: moc nie większa niż 40 kW i prąd znamionowy zabezpieczenia 
przedlicznikowego w torze prądowym nie większy niż 63 A,
C21x: moc większa od 40 kW (lub prąd znamionowy zabezpieczeń 
przedlicznikowych w torze prądowym większy od 63 A), a nie 
większa od 20 000 kW 
2. Umowa może być wypowiedziana przez Odbiorcę z uwagi na zamiar opuszczenia 
nieruchomości/obiektu, do którego dostarczana jest energia elektryczna z zachowaniem jednomiesięcznego okresu wypowiedzenia.
3. Zmiana Cennika Przedsiębiorstwa energetycznego wiąże Odbiorcę jeżeli nie złożył 
oświadczenia o wypowiedzeniu Umowy z zachowaniem miesięcznego okresu 
wypowiedzenia. Oświadczenie o wypowiedzeniu Umowy może być złożone w terminie 14 dni od dnia opublikowania nowego Cennika na stronie internetowej 
http://www.arcelormittal.com/poland/dla-odbiorcow-energii.html.</t>
  </si>
  <si>
    <t>4. C11x: moc nie większa niż 40 kW i prąd znamionowy zabezpieczenia 
przedlicznikowego w torze prądowym nie większy niż 63 A,
C21x: moc większa od 40 kW (lub prąd znamionowy zabezpieczeń 
przedlicznikowych w torze prądowym większy od 63 A), a nie 
większa od 20 000 kW 
2. Umowa może być wypowiedziana przez Odbiorcę z uwagi na zamiar opuszczenia 
nieruchomości/obiektu, do którego dostarczana jest energia elektryczna z zachowaniem jednomiesięcznego okresu wypowiedzenia.
3. Zmiana Cennika Przedsiębiorstwa energetycznego wiąże Odbiorcę jeżeli nie złożył 
oświadczenia o wypowiedzeniu Umowy z zachowaniem miesięcznego okresu 
wypowiedzenia. Oświadczenie o wypowiedzeniu Umowy może być złożone w terminie 14 dni od dnia opublikowania nowego Cennika na stronie internetowej 
http://www.arcelormittal.com/poland/dla-odbiorcow-energii.html.</t>
  </si>
  <si>
    <t>5. C11x: moc nie większa niż 40 kW i prąd znamionowy zabezpieczenia 
przedlicznikowego w torze prądowym nie większy niż 63 A,
C21x: moc większa od 40 kW (lub prąd znamionowy zabezpieczeń 
przedlicznikowych w torze prądowym większy od 63 A), a nie 
większa od 20 000 kW 
2. Umowa może być wypowiedziana przez Odbiorcę z uwagi na zamiar opuszczenia 
nieruchomości/obiektu, do którego dostarczana jest energia elektryczna z zachowaniem jednomiesięcznego okresu wypowiedzenia.
3. Zmiana Cennika Przedsiębiorstwa energetycznego wiąże Odbiorcę jeżeli nie złożył 
oświadczenia o wypowiedzeniu Umowy z zachowaniem miesięcznego okresu 
wypowiedzenia. Oświadczenie o wypowiedzeniu Umowy może być złożone w terminie 14 dni od dnia opublikowania nowego Cennika na stronie internetowej 
http://www.arcelormittal.com/poland/dla-odbiorcow-energii.html.</t>
  </si>
  <si>
    <t>Rondo Daszyńskiego 2B, 00-843, www.axpo.com, 
tel. BOK 22 452 53 01</t>
  </si>
  <si>
    <t>Profil zużycia energii elektrycznej ustalany jest:
a) bezpośrednio z danych pomiarowych z układu pomiarowego; stosowane tylko, jeżeli dane godzinowe zużycia są rzeczywiście rejestrowane przez układ pomiarowy Punktu Poboru Energii Odbiorcy i przekazywane są Sprzedawcy przez Operatora Systemu Dystrybucyjnego albo
b) obliczony jako iloczyn współczynników profilowania godzinowego określonych na podstawie krzywej zmiennych cen rynkowych energii elektrycznej (graficzne przedstawienie cen RDN dla kontraktów godzinowych – Fixing1, dostępnych na TGE) oraz wolumenu określonego na podstawie tych współczynników; stosowane w przypadku braku rzeczywistej rejestracji danych godzinowych przez układ pomiarowy Punktu Poboru Energii Odbiorcy.</t>
  </si>
  <si>
    <t>DOZAMEL Sp. z o.o. dla Odbiorców grup taryfowych C1x; C2x; B1x; B2x</t>
  </si>
  <si>
    <t>https://dozamel.pl/energia</t>
  </si>
  <si>
    <t>Dolnośląskie Zaklady Usługowo-Produkcyjne "Dozamel" Sp. z o.o.</t>
  </si>
  <si>
    <t>ul. Fabryczna 10, 53-609 Wrocław, 
tel:(+48 71) 35 65 701; www.dozamel.pl</t>
  </si>
  <si>
    <t>Cennik - Taryfa dla sprzedaży energii elektrycznje</t>
  </si>
  <si>
    <t>przyłączenie w sieci OSDn ECO Jelenia Góra</t>
  </si>
  <si>
    <t>sprzedaż energii w sieci OSDn ECO Jelenia Góra</t>
  </si>
  <si>
    <t>zawarte w umowie</t>
  </si>
  <si>
    <t xml:space="preserve">ECO Jelenia Góra Spółka z o.o. </t>
  </si>
  <si>
    <t>ul. Karola Miarki 46, 58-500 Jelenia Góra                        
tel. 75-64-69-200 e-mail: ecojg@ecosa.pl                                                      
www.ecosa.pl</t>
  </si>
  <si>
    <t xml:space="preserve">Sprzedawca nie obciąży Klienta OPR w przypadku, gdy rozwiązanie Umowy, związane jest z zaprzestaniem prowadzenia działalności przez Klienta w Obiekcie w związku z utratą tytułu prawnego do Obiektu lub zaprzestaniem prowadzenia działalności gospodarczej przez Klienta.
W przypadkach określonych w Regulaminie Oferty, w których Klient zobowiązany jest do zapłaty Sprzedawcy kwoty OPR, kwota ta obliczana będzie zgodnie z formułą: 
OPR = 60% * CE 
CE – wartość energii planowanej do zakupu w ramach Umowy, za okres: od dnia przedterminowego rozwiązania Umowy - a jeżeli przedterminowe rozwiązanie Umowy wynikało z uniemożliwienia Sprzedawcy realizacji Umowy z przyczyn leżących po stronie Klienta - od dnia w którym realizacja Umowy stała się niemożliwa – do dnia upływu Okresu obowiązywania Cennika. 
Do obliczenia CE przyjęta zostanie: 
a) średniomiesięczna ilość energii w okresie wskazanym w poprzednim zdaniu; średniomiesięczna ilość energii zostanie obliczona poprzez podzielenie planowanej do zakupu ilości energii określonej w załączniku zawierającym informacje handlowe dotyczące Obiektów objętych Umową przez ilość miesięcy, których dotyczył ten plan (pod uwagę brany jest każdy rozpoczęty miesiąc), z uwzględnieniem stref czasowych; 
b) ceny energii wynikające z Cennika, według stanu na dzień zdarzenia skutkującego obowiązkiem zapłaty OPR . 
W celu uniknięcia wszelkich wątpliwości, wysokość naliczonego OPR, o którym mowa powyżej oraz kary umownej za wcześniejsze rozwiązanie Umowy najmu, o której mowa w Regulaminie Oferty, zostanie ograniczona do wysokości bezpośrednich strat ekonomicznych, jakie poniósł Sprzedawca w wyniku rozwiązania Umowy. </t>
  </si>
  <si>
    <t>Do skorzystania z zasad opisanych w Regulaminie uprawniony jest Klient, który (łącznie):
a) zawarł ze Sprzedawcą umowę sprzedaży energii elektrycznej lub umowę kompleksową dotyczącą energii elektrycznej, umożliwiającą rozpoczęcie – odpowiednio - sprzedaży energii elektrycznej lub świadczenia Usługi kompleksowej w ramach tej umowy, począwszy od pierwszego dnia obowiązywania cen energii elektrycznej oraz stawek opłat, wskazanego w Cenniku („Umowa”);
b) jest zakwalifikowany do wskazanej w ofercie grupy taryfowej. Zasady kwalifikacji do grup taryfowych i strefy czasowe Sprzedawcy określone są w Taryfie Sprzedawcy, a zasady kwalifikacji do grup taryfowych i strefy czasowe OSD - w Taryfie OSD;
c) nie jest konsumentem w rozumieniu art. 22¹ ustawy z dnia 23 kwietnia 1964 r. - Kodeks cywilny i nie zużywa energii na potrzeby gospodarstwa domowego lub związanych z nim pomieszczeń gospodarczych;
d) kupuje energię na własne potrzeby, jako odbiorca końcowy i nie jest przedsiębiorstwem energetycznym w rozumieniu ustawy – Prawo energetyczne;
e) jest nabywcą końcowym w rozumieniu ustawy z dnia 6 grudnia 2008 r. o podatku akcyzowym i nie posiada koncesji na wytwarzanie energii elektrycznej, obrót energią elektryczną, przesyłanie energii elektrycznej oraz dystrybucję energii elektrycznej;
f) nie jest rozliczany w oparciu o przedpłatowy układ pomiarowo - rozliczeniowy;
g) nie posiada zadłużenia wobec Sprzedawcy;
h) nie figuruje w rejestrach dłużników, w tym w szczególności w żadnym z rejestrów prowadzonych na podstawie ustawy z dnia 9 kwietnia 2010 r.
o udostępnianiu informacji gospodarczych i wymianie danych gospodarczych;
i) nie korzysta z innego Regulaminu Oferty w odniesieniu do Obiektów objętych Umową - w okresie stosowania Regulaminu do Umowy.</t>
  </si>
  <si>
    <t>Do skorzystania z zasad opisanych w Regulaminie Oferty uprawniony jest Klient, który (łącznie):
a) w okresie ważności Oferty zawarł ze Sprzedawcą umowę sprzedaży energii elektrycznej lub umowę o świadczenie usługi kompleksowej (Umowa), a ta Umowa została zawarta na czas określony – do końca okresu obowiązywania Cennika;
b) jest zakwalifikowany do grupy taryfowej wymienionej w ofercie przy czym, wg stanu na chwilę przyjęcia Regulaminu za podstawę do rozliczeń z tytułu Umowy - grupa taryfowa oraz strefy rozliczeniowe (czasowe) wskazane przez Klienta w Umowie dla danego Obiektu muszą być zbieżne z grupą taryfową oraz strefami czasowymi stosowanymi ostatnio do Klienta odnośnie do tego Obiektu – w umowie o świadczenie usług dystrybucji albo w umowie kompleksowej (nie dotyczy nowo przyłączonych Obiektów);
Zasady kwalifikacji do grup taryfowych i strefy czasowe Sprzedawcy określone są w Taryfie Sprzedawcy a zasady kwalifikacji do grup taryfowych i strefy czasowe OSD – w Taryfie OSD;
c) nie jest konsumentem w rozumieniu art. 22¹ ustawy z dnia 23 kwietnia 1964 r. - Kodeks cywilny i nie zużywa Energii na potrzeby gospodarstw domowych lub związanych z nimi pomieszczeń gospodarczych;
d) kupuje energię na własne potrzeby, jako odbiorca końcowy i nie jest przedsiębiorstwem energetycznym w rozumieniu ustawy – Prawo energetyczne;
e) jest nabywcą końcowym w rozumieniu ustawy z dnia 6 grudnia 2008 r. o podatku akcyzowym i nie posiada koncesji na wytwarzanie energii
elektrycznej, obrót energią elektryczną, przesyłanie energii elektrycznej, magazynowanie energii elektrycznej oraz dystrybucję energii elektrycznej;
f) nie jest rozliczany w oparciu o przedpłatowe układy pomiarowo-rozliczeniowe;
g) nie posiada zadłużenia wobec Sprzedawcy;
h) nie figuruje w rejestrach dłużników, w tym w szczególności prowadzonym na podstawie ustawy z dnia 9 kwietnia 2010 r. o udostępnianiu informacji gospodarczych i wymianie danych gospodarczych;
i) nie korzysta z innej Umowy Dodatkowej lub Regulaminu Oferty w odniesieniu do Obiektów objętych Umową - w okresie stosowania Regulaminu Oferty do Umowy;
j) udostępni Sprzedawcy adres e-mail, w celu realizacji Umowy.
Klient zawiera ze Sprzedawcą, bez konieczności składania
odrębnego oświadczenia w tym zakresie, umowę leasingu operacyjnego Pakietu produktowego, do której wprost zastosowanie znajdują przepisy ustawy z dnia 23 kwietnia 1964 r. - Kodeks cywilny o umowie najmu („Umowa najmu”).</t>
  </si>
  <si>
    <t>Cena stosowana w rozliczeniach za energię zużywaną przez odbiorców końcowych na własny użytek. Grupa taryfowya dla odbiorców, którzy wykorzystują energię elektryczną wyłącznie na potrzeby funkcjonowania ogólnodostępnej stacji ładowania i świadczenia na niej usług ładowania w rozumieniu ustawy z dnia 11 stycznia 2018 r. o elektromobilności i paliwach alternatywnych.</t>
  </si>
  <si>
    <t>Cena stosowana w rozliczeniach za energię podlegającą odsprzedaży lub zakupioną bezpośrednio na realizację technicznego procesu w zakresie wytwarzania, przesyłania lub dystrybucji energii. Grupa taryfowya dla odbiorców, którzy wykorzystują energię elektryczną wyłącznie na potrzeby funkcjonowania ogólnodostępnej stacji ładowania i świadczenia na niej usług ładowania w rozumieniu ustawy z dnia 11 stycznia 2018 r. o elektromobilności i paliwach alternatywnych.</t>
  </si>
  <si>
    <t xml:space="preserve">Gwarancja ceny energii elektrycznej w okresie obowiązywania umowy.
Podstawa naliczania bieżących opłat i częstość wystawianych faktur:
Klient ma do wyboru: 1, 2, 6,lub 12-miesieczny okres rozliczeniowy. Przy 1-2 miesięcznych okresach rozliczeniowych - rozliczenia rzeczywiste, przy 6  i 12 miesiecznych okresach rozliczeniowych rozliczenia rzeczywiste i prognozowe. 
</t>
  </si>
  <si>
    <t xml:space="preserve">Gwarancja ceny energii elektrycznej przez w okresie obowiązywania umowy. Oferta połączona odpłatnym udostępnieniem urządzeń Pakietu SMART na okres 24 miesięce
4 WARIANTY PAKIETÓW PRODUKTOWYCH do wyboru przez Klienta: 
- Pakiet Bezpieczeństwo
Ten pakiet pomoże zabezpieczyć dom przed pożarem czy zalaniem. Zadaniem systemu jest powiadomienie, jeśli specjalne czujniki wykryją zagrożenie, nawet jeśli znajdujesz się poza domem.
- Pakiet Ochrona
Ten pakiet pomoże ochronić dom przed włamaniem. Zadaniem systemu jest przesłanie powiadomienia, jeśli czujniki wykryją, że ktoś próbuje dostać się do domu bez wiedzy użytkownika.
- Pakiet Oszczędność
Pakiet pozwoli lepiej kontrolować i zoptymalizować zużycie prądu w domu.
- Pakiet Ogrzewanie
Pakiet pomoże zadbać o optymalną temperaturę w domu. Narzędzie pomoże zapewnić bardziej komfortową temperaturę w poszczególnych pomieszczeniach.
Klient posiada opcję nabycia pakietu produktowego w cenie 1,23zł brutto - szczegóły dostępne w Regulaminie Oferty.
Podstawa naliczania bieżących opłat i częstość wystawianych faktur:
Klient ma do wyboru: 1, 2, 6,lub 12-miesieczny okres rozliczeniowy. Przy 1-2 miesięcznych okresach rozliczeniowych - rozliczenia rzeczywiste, przy 6  i 12 miesiecznych okresach rozliczeniowych rozliczenia rzeczywiste i prognozowe. </t>
  </si>
  <si>
    <t xml:space="preserve">Podstawa naliczania bieżących opłat i częstość wystawianych faktur:
Klient ma do wyboru: 1, 2, 6,lub 12-miesieczny okres rozliczeniowy. Przy 1-2 miesięcznych okresach rozliczeniowych - rozliczenia rzeczywiste, przy 6  i 12 miesiecznych okresach rozliczeniowych rozliczenia rzeczywiste i prognozowe. </t>
  </si>
  <si>
    <t>Kara równa iloczynowi liczby dni, o które skrócony zostanie okres wypowiedzenia oraz średniodobowego zużycia przez Klienta energii elektrycznej dla danego punktu poboru energii (MWh) w okresie obowiązywania Umowy zawartej dla punktu poboru oraz ceny cennikowej.</t>
  </si>
  <si>
    <t>Kara umowna: w przypadku jednostronnego rozwiązania Umowy przez Odbiorcę korzystającego z Grup taryfowych C albo jej rozwiązania w zakresie niektórych PPE przed upływem czasu oznaczonego, Odbiorca zobowiązany będzie do zapłaty na rzecz Sprzedawcy kary umownej w wysokości stanowiącej iloczyn: (a) prognozowanego zużycia energii elektrycznej dla PPE, których dotyczy rozwiązanie Umowy, za okres od dnia rozwiązania Umowy do zakończenia czasu oznaczonego oraz (b) stawki jednostkowej stanowiącej wartość 25% ceny energii elektrycznej obowiązującej w dniu rozwiązania Umowy, wskazanej w Cenniku.</t>
  </si>
  <si>
    <t>AL. JANA PAWŁA II 22, 00-133 WARSZAWA; 
tel.:22 645 16 41; WWW.POTESTIA.PL</t>
  </si>
  <si>
    <t xml:space="preserve">Brak </t>
  </si>
  <si>
    <t>Taryfa dla energii elektrycznej w zakresie obrotu dla grup C22a</t>
  </si>
  <si>
    <t>W przypadku złożenia przez Klienta oświadczenia o wypowiedzeniu Cennika lub Umowy: w okresie pomiędzy datą zawarcia Umowy na Cennik, a datą jej wejścia w życie,albo przed upływem okresu obowiązywania Cennika, albo o wyłączeniu z tej Umowy określonych punktów poboru energii, wysokość Opłaty jednorazowej jest  równa iloczynowi:
2.1. liczby dni, o które skrócony zostanie okres obowiązywania Cennika,  dla każdego punktu poboru energii, którego dotyczy oświadczenie oraz
2.2. średniodobowego zużycia energii elektrycznej (MWh), dla każdego punktu poboru energii, którego dotyczy oświadczenie lecz z okresu nie dłuższego niż ostatnie 12 miesięcy oraz
2.3. stawki Opłaty jednorazowej, ustalonej jako 50% ceny/stawki za zużycie energii elektrycznej, obowiązującej w Cenniku, na dzień rozwiązania Umowy lub Cennika.</t>
  </si>
  <si>
    <t>Wzór umowy sprzedaży: https://www.veoliapowerline.pl/documents/3.%202015.12.%20Umowa%20sprzedaży%20energii%20elektrycznej%20i%20świadczenia%20usług%20dystrybucji%20energii%20elektrycznej%20dla%20odbiorców%20grup%20taryf%20C.pdf    
 OWU: https://www.veolia</t>
  </si>
  <si>
    <t>Obszar sieci 
ZEUP Warszawa</t>
  </si>
  <si>
    <t>ul. Bytomska 7; 70-603 Szczecin; 
tel.: (+ 48 91) 430 8221, 430 8222; 
E-mail: info@port.szczecin.pl; http://www.port.szczecin.pl</t>
  </si>
  <si>
    <t>ul. Zagórska 83, 42-680 Tarnowskie Góry, 
tel.: +48 32/39 28 500 
e-mail: zamet@zamet.com.pl</t>
  </si>
  <si>
    <t>ul. Hrubieszowska 2
01-209 Warszawa, www.ekovoltis.pl
Email: biuro@ekovoltis.pl
Infolinia:+48 886 730 532</t>
  </si>
  <si>
    <t>ul. Ciepłownicza 1A, 55-011 Siechnice
71 311 39 11, sekretariat@esv.pl 
www.esv.pl</t>
  </si>
  <si>
    <t>Węglokoks Energia ZCP sp. z o.o., ul. Szyb Walenty 32, 41-700 Ruda Śląska
nr telefonu: 322749505
e-mail: zcp@weglokoksenergia.pl
adres www: https://weglokoksenergia.pl/o-nas/poznaj-weglokoks-energia-zcp/</t>
  </si>
  <si>
    <t>ul. Radzymińska 326, 05-091 Ząbki,
 tel. 22 771 76 13, 
e-mail bok@zeup.pl, strona www: https://zeup.pl/</t>
  </si>
  <si>
    <t>ul. Bieszczadzka 5, 38-540 Zagórz ; tel. 134631001 ; https://zut.zagorz.net/</t>
  </si>
  <si>
    <t>Klient musi posiadać licznik zdalnego odczytu</t>
  </si>
  <si>
    <t xml:space="preserve">
ul. Hrubieszowska 2
01-209 Warszawa, www.ekovoltis.pl
Email: biuro@ekovoltis.pl
Infolinia:+48 886 730 532</t>
  </si>
  <si>
    <t>CELSA "Huta Ostrowiec" Sp. Z o. o., ul. Samsonowicza 2,  
27-400 Ostrowiec Świętokrzyski; tel: +48 41 249 30 00; www.celsaho.com</t>
  </si>
  <si>
    <t>uL. Nowowiejska 6, 76-200 Słupsk, 222131350, 
www.eniga.pl</t>
  </si>
  <si>
    <t xml:space="preserve">CSN = CEE + M + KPM + A
CSN = Cena energii elektrycznej konwencjonalnej wyznaczona jako średnia ważona z indeksów TGE24
+ Marża 
+ Komplet Praw Majątkowych
+ Aktualna na dzień dostawy stawka podatku akcyzowego </t>
  </si>
  <si>
    <t>cena godzinowa SPOT Fixing I TGE +TGEozea + 5,00 + OZj (ef) + OZj (oze-bio) + akcyza + opłata stała</t>
  </si>
  <si>
    <t xml:space="preserve">Rozliczenie w oparciu o godzinowe dane przekazane przez OSD, w przypadku braku danych godzinowych rzeczywistych podstawą rozliczenia będzie profil standardowy.
Cena jednostkowa koloru zielonego (PMOZE_A) przyjęta do rozliczenia kosztu dla każdego miesiąca dostawy energii zostanie wyznaczona jako średnia arytmetyczna indeksu TGEozea ze wszystkich sesji na Rynku Praw Majątkowych z miesiąca dostawy.
W cenie jednostkowej koloru zielonego zostanie dodatkowo uwzględniony jednostkowy koszt finansowy i operacji giełdowych wynoszący 5 zł/MWh. 
Ceny jednostkowe dla kolorów białego i niebieskiego zostaną określone za pomocą ich opłat zastępczych wynikających z obowiązujących przepisów prawa. </t>
  </si>
  <si>
    <t>ul. O. Jana Siemińskiego 22, 44-100 Gliwice
e-mail: sprzedaz@keno-energia.com
tel: +48 798 448 586</t>
  </si>
  <si>
    <t>ul. C.K.Norwida 2, 80-280 Gdańsk
nr tel.: +48 734 447 447
adres www: www.luneos.pl</t>
  </si>
  <si>
    <t>Dane kontaktowe sprzedawcy
(adres, nr tel., link do strony www)</t>
  </si>
  <si>
    <t>C=C_RDN+A+K_i
gdzie:
C	cena sprzedaży energii elektrycznej [zł/MWh]
C_RDN	średnia ważona wolumenem godzinowego odczytu zużycia energii elektrycznej przez Klienta  i cen kontraktów godzinowych z Fixingu I Rynku Dnia Następnego (RDN) Towarowej Giełdy Energii w okresie rozliczeniowym [zł/MWh]
C_PM	całkowity koszt praw majątkowych, na który składają się średnie arytmetyczne indeksów sesyjnych TGEozea, TGEozebio oraz TGEeff w okresie rozliczeniowym, uwzględniający wypełnienie obowiązku ustawowego 
w zakresie umarzania odpowiednich praw majątkowych [zł/MWh] 
A	stawka podatku akcyzowego, zgodnie z ustawą z dnia 06 grudnia 2008 roku o podatku akcyzowym 
K_i	koszty bilansowania, obsługi handlowej, dostępu do rynku oraz marża
i	kolejne lata trwania umowy</t>
  </si>
  <si>
    <t>LC=LC_RDN+O+A+K_i
gdzie:
LC cena sprzedaży energii elektrycznej [zł/MWh]
LC_RDN średnia ważona wolumenem godzinowego odczytu zużycia energii elektrycznej przez Klienta  i cen kontraktów godzinowych z Fixingu I Rynku Dnia Następnego (RDN) Towarowej Giełdy Energii w okresie rozliczeniowym [zł/MWh], z zastrzeżeniem, że LCRDN nie będzie:
	niższe niż X złotych/MWh
	wyższe niż X złotych/MWh
O opłata dodatkowa za Limitowaną Cenę w wysokości 25 złotych/MWh
C_PM całkowity koszt praw majątkowych, na który składają się średnie arytmetyczne indeksów sesyjnych TGEozea, TGEozebio oraz TGEeff w okresie rozliczeniowym, uwzględniający wypełnienie obowiązku ustawowego 
w zakresie umarzania odpowiednich praw majątkowych [zł/MWh] 
A stawka podatku akcyzowego, zgodnie z ustawą z dnia 06 grudnia 2008 roku o podatku akcyzowym 
K_i koszty bilansowania, obsługi handlowej, dostępu do rynku oraz marża
i kolejne lata trwania umowy</t>
  </si>
  <si>
    <t>C=C_RDN+C_PM+A+K_i
gdzie:
C	cena sprzedaży energii elektrycznej [zł/MWh]
C_RDN	średnia ważona wolumenem godzinowego odczytu zużycia energii elektrycznej przez Klienta  i cen kontraktów godzinowych z Fixingu I Rynku Dnia Następnego (RDN) Towarowej Giełdy Energii w okresie rozliczeniowym [zł/MWh]
C_PM	całkowity koszt praw majątkowych, na który składają się średnie arytmetyczne indeksów sesyjnych TGEozea, TGEozebio oraz TGEeff w okresie rozliczeniowym, uwzględniający wypełnienie obowiązku ustawowego 
w zakresie umarzania odpowiednich praw majątkowych [zł/MWh] 
A	stawka podatku akcyzowego, zgodnie z ustawą z dnia 06 grudnia 2008 roku o podatku akcyzowym 
K_i	koszty bilansowania, obsługi handlowej, dostępu do rynku oraz marża
i	kolejne lata trwania umowy</t>
  </si>
  <si>
    <t>LC=LC_RDN+O+C_PM+A+K_i
gdzie:
LC cena sprzedaży energii elektrycznej [zł/MWh]
LC_RDN średnia ważona wolumenem godzinowego odczytu zużycia energii elektrycznej przez Klienta  i cen kontraktów godzinowych z Fixingu I Rynku Dnia Następnego (RDN) Towarowej Giełdy Energii w okresie rozliczeniowym [zł/MWh], z zastrzeżeniem, że LCRDN nie będzie:
	niższe niż X złotych/MWh
	wyższe niż X złotych/MWh
O opłata dodatkowa za Limitowaną Cenę w wysokości 25 złotych/MWh
C_PM całkowity koszt praw majątkowych, na który składają się średnie arytmetyczne indeksów sesyjnych TGEozea, TGEozebio oraz TGEeff w okresie rozliczeniowym, uwzględniający wypełnienie obowiązku ustawowego 
w zakresie umarzania odpowiednich praw majątkowych [zł/MWh] 
A stawka podatku akcyzowego, zgodnie z ustawą z dnia 06 grudnia 2008 roku o podatku akcyzowym 
K_i koszty bilansowania, obsługi handlowej, dostępu do rynku oraz marża
i kolejne lata trwania umowy</t>
  </si>
  <si>
    <t>Leszcze 15, 28-400 Pińczów
tel. 413578396
www.nidamedia.com.pl</t>
  </si>
  <si>
    <t>W przypadku rozwiązania Umowy przez Klienta przed upływem okresu, na jaki Umowa została zawarta lub trwałego braku możliwości realizacji Umowy z przyczyn leżących po stronie Klienta (w szczególności w przypadku rozwiązania umowy przez Orange Energia z przyczyn leżących po stronie Klienta), który zaistnieje przed upływem okresu, na jaki Umowa została zawarta, Klient będzie zobowiązany do zapłaty na rzecz Orange Energia odszkodowania w wysokości odpowiadającej kosztom jakie Orange Energia poniosło w celu pozyskania i przeprowadzenia procesu zmiany sprzedawcy energii elektrycznej Odbiorcy</t>
  </si>
  <si>
    <t>nie są publikowane tzn. szablon dostarczany Klientowi wraz z propozycją warunków cenowych (jako załącznik)</t>
  </si>
  <si>
    <t>Cena sprzedaży energii elektrycznej [zł/MWh] = CBASE ∙ 1,03+ 32,40 + 5,00
gdzie: 
CBASE - cena energii elektrycznej będąca średnią arytmetyczną kursów indeksu TGe24 Rynku Dnia Następnego dla dni dostawy danego okresu rozliczeniowego [zł/MWh]</t>
  </si>
  <si>
    <t>N=E*(ᾳ*Cbase+ ꞵ*Cpeak+X)+K+M
N- należność za energię,
E- wolumen energii zakupionej, 
ᾳ- współczynnik  0,7058, 
ꞵ- współczynnik 0,2942, 
Cbase- średnia arytmetyczna cen godzinowych dla Rynku Dnia Następnego na TGE, określanych w ramach kursu jednolitego o godz. 10:30 (fixing1) dla godzin dostawy w przedziale od 0:00 do 24:00 w okresie rozliczeniowym,
Cpeak- średnia arytmetyczna cen godzinowych dla Rynku Dnia Następnego na TGE, określanych w ramach kursu jednolitego o godz. 10:30 (fixing1) dla godzin dostawy w przedziale od 07:00 do 22:00 w okresie rozliczeniowym, 
X- koszt obsługi obowiązujący w okresach rozliczeniowych roku R,
K- koszt związany z zagwarantowaniem obowiązkowego udziału świadectw pochodzenia przewidzianych aktualnymi przepisami, koszt akcyzy, 
M-marża przedsiębiorstwa</t>
  </si>
  <si>
    <t>§6 ust 18 umowy
18. Skutki rozwiązania lub odstąpienia od Umowy.
18.1. W przypadku wypowiedzenia lub odstąpienia od Umowy w okresie obowiązywania Oferty o której mowa w ust. 4 przez Klienta po dniu jej zawarcia, z wyłączeniem przypadków odstąpienia od Umowy na podstawie ustawy o prawach konsumenta albo w przypadku rozwiązania Umowy przez Sprzedawcę ze skutkiem natychmiastowym na zasadach przewidzianych w Umowie, Sprzedawca, bez względu na wysokość poniesionej przez niego szkody (z zastrzeżeniem pkt. 18.1.1.), może obciążyć Klienta kwotą będącą iloczynem:
• ilości dni, jakie przypadają od dnia rozwiązania lub odstąpienia od Umowy, a w przypadku, gdy rozwiązanie lub odstąpienie od Umowy nastąpi przed dniem rozpoczęcia sprzedaży – od planowanego dnia rozpoczęcia sprzedaży, do dnia planowanego zakończenia okresu, obowiązywania cen energii elektrycznej i stawek opłat określonych w Ofercie,
• średniodobowego zużycia energii elektrycznej liczonego w okresie od początku obowiązywania cen energii elektrycznej i stawek opłat obowiązujących w dniu rozwiązania lub odstąpienia od Umowy, a w przypadku braku danych o tym zużyciu, średniodobowego planowanego zużycia energii elektrycznej wskazanego przez Klienta na ten okres, w stosunku do PPE, których dotyczy rozwiązanie lub odstąpienie,
• stawki jednostkowej stanowiącej równowartość 50% ceny energii elektrycznej obowiązującej w dniu rozwiązania lub odstąpienia od Umowy, a w przypadku, gdy rozwiązanie lub odstąpienie od Umowy nastąpi przed dniem rozpoczęcia sprzedaży – 50% ceny energii elektrycznej przeznaczonej na użytek własny określonej w Ofercie na dzień planowanego rozpoczęcia sprzedaży.
18.1.1. W przypadku wypowiedzenia lub odstąpienia od Umowy w okresie obowiązywania Oferty o której mowa w ust. 4 przez Klienta będącego odbiorcą końcowym, który jest mikroprzedsiębiorcą lub małym przedsiębiorcą w rozumieniu art. 7 ust. 1 pkt 1 i 2 ustawy z dnia 6 marca 2018 r. - Prawo przedsiębiorców i zużywa energię elektryczną na potrzeby podstawowej działalności, Sprzedawca może naliczyć kwotę określoną w niniejszym ustępie w wysokości nieprzekraczającej bezpośrednich strat ekonomicznych, jakie poniósł Sprzedawca.
18.1.2. Postanowienia Umowy dotyczące kwot należnych Sprzedawcy z tytułu odstąpienia od Umowy w całości lub w części zachowują moc pomimo odstąpienia od Umowy.
18.2.  W przypadku pozyskania przez Sprzedawcę informacji o wyborze przez Klienta innego sprzedawcy przy jednoczesnym zaprzestaniu przez Klienta zakupu i odbioru energii elektrycznej w okresie obowiązywania cen energii elektrycznej i stawek opłat określonych w Ofercie, przy jednoczesnym niezłożeniu oświadczenia o wypowiedzeniu Umowy, Sprzedawca, bez względu na wysokość poniesionej przez niego szkody, począwszy od pierwszego dnia braku zakupu i odbioru energii elektrycznej może obciążać Klienta kwotą będącą iloczynem ilości dni, w których zakup i odbiór energii elektrycznej nie nastąpił, do momentu skutecznego rozwiązania Umowy, w drodze wypowiedzenia jej przez Klienta oraz średniodobowego zużycia energii elektrycznej liczonego w okresie faktycznej sprzedaży, a w przypadku braku danych o tym zużyciu, średniodobowego planowanego zużycia energii elektrycznej wskazanego przez Klienta na ten okres, w stosunku do PPE, których brak zakupu i odbioru dotyczy oraz stawki jednostkowej stanowiącej równowartość 50% ceny energii elektrycznej przeznaczonej na użytek własny określonej w Ofercie (Umowie) na dzień zaprzestania zakupu i odbioru energii elektrycznej. Powyższa kwota może być naliczana sukcesywnie, po upływie każdego miesiąca kalendarzowego, w którym Klient nie nabywał i nie odbierał energii elektrycznej od Sprzedawcy.
18.3. Klient zobowiązuje się zapłacić kwotę określoną w ust. 18.1-18.2 w ciągu 14 dni od dnia otrzymania dokumentu księgowego na rachunek bankowy w nim wskazany.</t>
  </si>
  <si>
    <t>1. Sprzedawca nie jest zobowiązany do przesyłania informacji o aktualnych cenach publikowanych przez TGE, stanowiących podstawę do wyżej opisanych rozliczeń.
2. Nazwy i oznaczenia indeksów giełdowych (wraz z ich wartościami) użyte w powyższych zapisach pochodzą z ogólnie dostępnej strony internetowej TGE – www.tge.pl
3. Klient przyjmując niniejszą ofertę poświadcza, że jest świadomy mechanizmów związanych ze zmiennością cen notowanych na TGE S.A., oraz przyjmuje do wiadomości, że ceny te mają wpływ na cenę kupowanej przez niego energii elektrycznej w związku z opisaną wyżej formą rozliczeń.
4. Rozliczenia za usługę dystrybucji wynikać będzie z aktualnej Taryfy OSDn POLONTEX S.A.
5. W przypadku, gdy indeksy giełdowe, które zostały użyte do rozliczeń przestaną być notowane na TGE, do rozliczeń zostaną zastosowane indeksy tożsame z wymienionymi. W przypadku, gdy takie indeksy nie będą dostępne, rozliczenie sprzedanej energii elektrycznej za okres obowiązywania zawartej Umowy sprzedaży, w którym indeksy przestały funkcjonować, nastąpi po cenie obowiązującej w tym czasie w Taryfie Sprzedawcy POLONTEX S.A. właściwej dla grupy taryfowej odpowiedniej dla punktów poboru Klienta.
6. Do cen energii elektrycznej i stawek opłat zostanie doliczony podatek od towarów i usług (VAT) zgodnie z obowiązującymi przepisami.
7. Ceny energii elektrycznej zawierają podatek akcyzowy od energii elektrycznej w wysokości określonej przepisami Ustawy o podatku akcyzowym. W przypadku zmiany przepisów prawa w zakresie stawki podatku akcyzowego lub podatników tego podatku w okresie obowiązywania Umowy, cena energii elektrycznej określona w Ofercie Sprzedawcy podlega odpowiedniej zmianie.</t>
  </si>
  <si>
    <t>Cm = RDNm + S
Cg = RDNg + S
Cm, Cg - cena rozliczeniowa
RDNm - cena do rozliczeń uwzględnia średnią arytmetyczna cen energii na rynku TGE RDN w danym miesiącu
RDNg - cena do rozliczeń uwzględnia średnią ważoną wolumenem zużycia energii (macierz godzinowa) - tj. wyznaczenie średniej ceny miesięcznej polega na wyznaczeniu macierzy zużycia i cen na TGE - RDN, a następnie przemnożenie ich przez siebie i wyznaczenie ceny średnioważonej dla danego m-ca rozliczeniowego.
S - składnik zawierający koszty kolorów, akcyzy i marżę sprzedawcy. 
S =  80 PLN/MWh (0,0800 PLN/kWh)</t>
  </si>
  <si>
    <t xml:space="preserve">Niektóre oferty mogą pozwolić niektórym odbiorcom na osiągnięcie przeciętnej ceny netto niższej od tego poziomu ceny maksymalnej. </t>
  </si>
  <si>
    <r>
      <rPr>
        <b/>
        <sz val="10"/>
        <color rgb="FF000000"/>
        <rFont val="Arial"/>
        <family val="2"/>
        <charset val="238"/>
      </rPr>
      <t>UWAGA!</t>
    </r>
    <r>
      <rPr>
        <sz val="10"/>
        <color rgb="FF000000"/>
        <rFont val="Arial"/>
        <family val="2"/>
        <charset val="238"/>
      </rPr>
      <t xml:space="preserve"> przynajmniej do końca bieżącego roku, niektórzy odbiorcy korzystają z ochrony w postaci ustawowej ceny maksymalnej.</t>
    </r>
  </si>
  <si>
    <r>
      <t xml:space="preserve">Należy jednak pamiętać, że odbiorcy, którzy wybiorą ofertę z ceną dynamiczną </t>
    </r>
    <r>
      <rPr>
        <u/>
        <sz val="10"/>
        <color rgb="FF000000"/>
        <rFont val="Arial"/>
        <family val="2"/>
        <charset val="238"/>
      </rPr>
      <t>utracą ochronę w postaci ceny maksymalnej</t>
    </r>
    <r>
      <rPr>
        <sz val="10"/>
        <color rgb="FF000000"/>
        <rFont val="Arial"/>
        <family val="2"/>
        <charset val="238"/>
      </rPr>
      <t>.</t>
    </r>
  </si>
  <si>
    <t>Polenergia Sprzedaż Sp. z o.o.</t>
  </si>
  <si>
    <t>Polenergia Sprzedaż sp. z o.o. ul. Krucza 24/26  00-526 Warszawa tel. +48 718 898 888 www: https://polenergia-sprzedaz.pl/</t>
  </si>
  <si>
    <t>a. zużycie roczne do 30 000 kWh/rok,
b. ceny obowiązujące we wskazanych okresach,</t>
  </si>
  <si>
    <t>Opłata jednorazowa* w okresie stosowania ceny, naliczona jako: 
a. iloczyn 50% prognozowanego zużycia Klienta w okresie, o jaki została skrócona Umowa oraz cen energii elektrycznej obowiązującej w okresie stosowania ceny oraz
b. iloczyn Opłaty handlowej ustalonej w okresie stosowania ceny, przewidzianej do stosowania w okresie, o jaki została skrócona Umowa.
*wysokość Opłaty jednorazowej nie może być wyższa, niż bezpośrednio poniesione straty ekonomiczne, jakie Sprzedawca poniesie w wyniku zabezpieczenia energii elektrycznej dla Klienta.</t>
  </si>
  <si>
    <t>grupa taryfowa C11</t>
  </si>
  <si>
    <t>Polenergia Dystrybucja Sp. z o.o.</t>
  </si>
  <si>
    <t>699606707 www.polenergia-dystrybucja.pl</t>
  </si>
  <si>
    <t>sieć dystrybucyjna: Polenergia Dystrybucja Sp. z o.o.</t>
  </si>
  <si>
    <t>ENERHA Sp. zo.o.</t>
  </si>
  <si>
    <t>Aleje Jerozolimskie 200A/1, www.enerha.pl, tel. 517 291 436</t>
  </si>
  <si>
    <t>BRAK</t>
  </si>
  <si>
    <t>Energia Polska Sp. z o.o.</t>
  </si>
  <si>
    <t>al. Kasztanowa 5, 53-125 Wrocław</t>
  </si>
  <si>
    <t>Brak</t>
  </si>
  <si>
    <t>https://www.jswkoks.pl/fileadmin/user-files/dla-kontrahentow/energetyka/energia-elektryczna/UMOWA_KOMPLEKSOWA-wzor.pdf
https://www.jswkoks.pl/fileadmin/user-files/dla-kontrahentow/energetyka/energia-elektryczna/taryfy-dla-energii-elektrycznej/Taryfa_dla_energii_elektrycznej_w_zakresie_sprzedazy_-_obowiazujaca_od_1_stycznia_2024_r..pdf</t>
  </si>
  <si>
    <t>https://www.fmgorzyce.pl/wp-content/uploads/2022/03/wzor-umowa-kompleksowa-.pdf  https://www.fmgorzyce.pl/wp-content/uploads/2022/03/wzor-zalacznik-nr-1-do-umowy-kompleksowej-.pdf   https://www.fmgorzyce.pl/wp-content/uploads/2024/08/zalacznik-nr-2-do-umowy-kompleksowej.docx</t>
  </si>
  <si>
    <t>Kara umowna: w przypadku jednostronnego rozwiązania Umowy przez Odbiorcę korzystającego z Grup taryfowych  C albo jej rozwiązania w zakresie niektórych PPE przed upływem czasu oznaczonego, Odbiorca zobowiązany będzie do zapłaty na rzecz Sprzedawcy kary umownej w wysokości stanowiącej iloczyn: (a) prognozowanego zużycia energii elektrycznej dla PPE, których dotyczy rozwiązanie Umowy, za okres od dnia rozwiązania Umowy do zakończenia czasu oznaczonego oraz (b) stawki jednostkowej stanowiącej wartość 25% ceny energii elektrycznej obowiązującej w dniu rozwiązania Umowy, wskazanej w Cenniku.</t>
  </si>
  <si>
    <t>przyłaczenie do sieci DEE Zamet Budowa Maszyn S.A.</t>
  </si>
  <si>
    <t>oferta nie jest ogólnodostępna adresowana jest do zamknietego grona odbiorców przyłaczonych do sieci ZAMET Budowa Maszyn S.A.</t>
  </si>
  <si>
    <t>Stalprodukt S.A.</t>
  </si>
  <si>
    <t>Przyłączenie do lokalnej sieci dystrybucyjnej dla obszaru Bochnia</t>
  </si>
  <si>
    <t>Przyłączenie do lokalnej sieci dystrybucyjnej dla obszaru Borek</t>
  </si>
  <si>
    <t>Stalprodukt S.A. ul. Wygoda 69, 32-700 Bochnia, www.stalprodukt.pl; tel:146151544</t>
  </si>
  <si>
    <t>https://www.energa.pl/mala-firma/oferty/oferta-podstawowa-z-rabatem-na-paliwo</t>
  </si>
  <si>
    <t>https://www.energa.pl/mala-firma/oferty/pakiet-eko-firma</t>
  </si>
  <si>
    <t>https://www.energa.pl/mala-firma/oferty/pakiet-bezpieczna-firma</t>
  </si>
  <si>
    <t>https://figene-energia.pl/strefa-klienta/</t>
  </si>
  <si>
    <t xml:space="preserve">Cs = (Cp+ 95,59 PLN +5,00 PLN )/MWh     Gdzie:  Cs – cena energii elektrycznej w okresie rozliczeniowym, Cp – cena zakupu energii elektrycznej przez Alchemia SA w okresie rozliczeniowym,  5,00 PLN – wartość naliczonego podatku akcyzowego na jednostkę rozliczeniową dostarczonej energii, 95,59 PLN – koszt świadectw pochodzenia (zielonych, błękitnych, białych) oraz obsługi w przeliczeniu na  jednostkę rozliczeniową energii elektrycznej.    </t>
  </si>
  <si>
    <t>http://alchemia.osd-info.pl/#/?cd=%2FOPERATOR%20SYSTEMU%20ELEKTROENERGETYCZNEGO%2FUMOWY</t>
  </si>
  <si>
    <t>Energostrefa Sp. z o.o.</t>
  </si>
  <si>
    <t>41-902 Bytom, ul. Wrocławska 94, tel.: +48323896012; www.energostrefa.pl</t>
  </si>
  <si>
    <t>TARYFA DLA ENERGII ELEKTRYCZNEJ Energostrefa sp. z o.o.</t>
  </si>
  <si>
    <t>taryfa obowiązuje na terenie OSD Energostrefa Sp. z o.o.</t>
  </si>
  <si>
    <t>https://www.energostrefa.pl/pdf/WZOR_Umowa%20kompleksowa%20Energostrefa%20Sp%20z%20o%20o.pdf</t>
  </si>
  <si>
    <t>CIEPŁOWNIA Sp. z o.o.</t>
  </si>
  <si>
    <t xml:space="preserve"> 95-070 Aleksandrów Łódzki ul. Piotrkowska 10/12, tel. 42/712 21 14, www.cieplownia.com.pl</t>
  </si>
  <si>
    <t>zmiana taryfy dla energii elektrycznej</t>
  </si>
  <si>
    <t>Teren byłych zakładów SANDRA w Aleksandrowie Łódzkim</t>
  </si>
  <si>
    <t>0,693 (2,565 cena bez dopłat)</t>
  </si>
  <si>
    <t>0,852 (3,161 cena bez dopłat)</t>
  </si>
  <si>
    <t>Green Lights Holding sp. z o.o.</t>
  </si>
  <si>
    <t>ul. 1 sierpnia 6 02-134 Warszawa, (22) 645-16-49, green-lights.pl</t>
  </si>
  <si>
    <t>STANDARDOWA - 1480</t>
  </si>
  <si>
    <t>https://green-lights.pl/wp-content/uploads/OWU-Umowa-Kompleksowa-GLH-08.2023.pdf</t>
  </si>
  <si>
    <t>STANDARDOWA - 1080</t>
  </si>
  <si>
    <t>W przypadku skorzystania przez Odbiorcę z prawa do wypowiedzenia Umowy w trakcie obowiązywani, z przyczyn innych niż utrata prawa do lokalu, Odbiorca zobowiązany będzie do zapłaty odszkodowania, obliczonego według poniższego wzoru: Niewykorzystany wolumen PPE x 100zł</t>
  </si>
  <si>
    <t>SPECJALNA - 698</t>
  </si>
  <si>
    <t>Green Lights Obrót Sp. z o.o.</t>
  </si>
  <si>
    <t>https://green-lights.pl/wp-content/uploads/OWU-Umowa-Dystrybucji-Energii-GLO-08.2023.pdf</t>
  </si>
  <si>
    <t>Green Lights Sp. z o.o.</t>
  </si>
  <si>
    <t>ul. 1 Sierpnia 6, 02-134 Warszawa, 22-645-16-49</t>
  </si>
  <si>
    <t>https://green-lights.pl/wp-content/uploads/OWU-Umowa-Kompleksowa-GL-08.2023.pdf</t>
  </si>
  <si>
    <t>ENERGETYKA WAGON Sp.zo.o.</t>
  </si>
  <si>
    <t>FABRYKA ŁOŻYSK TOCZNYCH - KRAŚNIK S.A.</t>
  </si>
  <si>
    <t>FŁT-KRAŚNIK SA 23-204 KRAŚNIK, ul. FABRYCZNA 6, tel. 81 825 71 99, www.flt.krasnik.pl/energia/sprzedaz-energii-elektrycznej</t>
  </si>
  <si>
    <t>Taryfa FŁT-Kraśnik S.A. dla obrotu energią elektryczną</t>
  </si>
  <si>
    <t>Odbiorcy zlokalizowani na terenie lub w bezpośrednim sąsiedztwie FŁT-Kraśnik SA</t>
  </si>
  <si>
    <t>https://www.flt.krasnik.pl/energia/sprzedaz-energii-elektrycznej/taryfa-flt-krasnik-s-a-dla-obrotu-energia-elektryczna</t>
  </si>
  <si>
    <t>Ostrowski Zakład Ciepłowniczy S.A.</t>
  </si>
  <si>
    <t xml:space="preserve">63-400 Ostrów Wielkopolski, nr tel. +48 62 735 86 00, email: ozc@ozcsa.pl, adres www: ozcsa.pl </t>
  </si>
  <si>
    <t>podstawowa</t>
  </si>
  <si>
    <t>https://ozcsa.pl/sprzedaz-energii-elektrycznej/</t>
  </si>
  <si>
    <t>obszar obowiązywania oferty - obszar określony koncesją</t>
  </si>
  <si>
    <t>C11em</t>
  </si>
  <si>
    <t>C11s</t>
  </si>
  <si>
    <t>Grupa Energia GE Sp. z o.o.</t>
  </si>
  <si>
    <t>Aleja Armii Ludowej 28, 00-609 Warszawa, +48 (0) 22 656 20 60,  https://grupaenergiage.pl/</t>
  </si>
  <si>
    <t>| Umowy (grupaenergiage.pl)</t>
  </si>
  <si>
    <t>Centrum Handlowe Agora</t>
  </si>
  <si>
    <t>Galeria Siedlce</t>
  </si>
  <si>
    <t>Galeria Solna</t>
  </si>
  <si>
    <t>Galeria Jurowiecka</t>
  </si>
  <si>
    <t xml:space="preserve">Galeria Victoria </t>
  </si>
  <si>
    <t>Centrum Handlowe Wroclavia</t>
  </si>
  <si>
    <t>Galeria Libero Katowice</t>
  </si>
  <si>
    <t>Galeria Młociny</t>
  </si>
  <si>
    <t>CH Westfield Arkadia</t>
  </si>
  <si>
    <t>Galeria Chełm</t>
  </si>
  <si>
    <t>Galeria Wiślanka</t>
  </si>
  <si>
    <t>Galeria Andrychów</t>
  </si>
  <si>
    <t>Galeria Korona Kielce</t>
  </si>
  <si>
    <t>Kompleks Usługowy Posejdon</t>
  </si>
  <si>
    <t>Stacja Sierpc</t>
  </si>
  <si>
    <t>Grupa Energia Nova GE Sp. z o.o. sp.k.</t>
  </si>
  <si>
    <t>ul.Warszawska 40/2A, 40-008 Katowice,   +48 (0) 22 656 20 60</t>
  </si>
  <si>
    <t>Galeria Sekunda</t>
  </si>
  <si>
    <t>https://grupaenergianovage.pl/umowy/</t>
  </si>
  <si>
    <t>Grupa Energia Obrót GE Sp. z o.o</t>
  </si>
  <si>
    <t>Aleja Armii Ludowej 28, 00-609 Warszawa, +48 (0) 22 656 20 60,  https://grupaenergiaobrotge.pl/</t>
  </si>
  <si>
    <t>| Umowy (grupaenergiaobrotge.pl)</t>
  </si>
  <si>
    <t>Galeria Handlowa Corso</t>
  </si>
  <si>
    <t>Galeria Cuprum Arena</t>
  </si>
  <si>
    <t>Galeria King Square</t>
  </si>
  <si>
    <t>Centrum Handlowe Ferio Wawer</t>
  </si>
  <si>
    <t>Lewandpol ProEnergia Sp. z o.o.</t>
  </si>
  <si>
    <t>ul. Otolińska 8, 09-407 Płock,    +48 (0) 22 656 20 60,        https://proene.pl/</t>
  </si>
  <si>
    <t>Galeria Mazovia</t>
  </si>
  <si>
    <t>https://proene.pl/umowy/</t>
  </si>
  <si>
    <t>QEMETICA Soda Polska S.A.</t>
  </si>
  <si>
    <t>ul. Fabryczna 4;88-101 Inowrocław</t>
  </si>
  <si>
    <t xml:space="preserve"> Cennik energii elektrycznej</t>
  </si>
  <si>
    <t>obszar OSDn QSP</t>
  </si>
  <si>
    <t>obszar działania OSDn - brak zawartych GUD</t>
  </si>
  <si>
    <t>https://www.qemetica.com/o-nas/spolki-grupy/qemetica-soda-polska-s-a
Wzór umowy na sprzedaż en. elektrycznej i świadczenia usług dystrybucji
Wzór umowy na sprzedaż en. elektrycznej
Wzór umowy na świadczenie usług dystrybucji</t>
  </si>
  <si>
    <t>cena energii netto bez akcyzy (M6)</t>
  </si>
  <si>
    <t>35,00 faktura papierowa/ 25,00 e-faktura</t>
  </si>
  <si>
    <t>43,05 faktura papierowa/ 30,75 e-faktura</t>
  </si>
  <si>
    <t>Synergia Polska Energia Sp.  z o.o.</t>
  </si>
  <si>
    <t>Plac. Powstańców Warszawy 2, 00-030 Warszawa.   Back Office: Al.. Jerozolimskie 100 (X piętro), 00-807 Warszawa</t>
  </si>
  <si>
    <t>Wysokość kary umownej wynosi 30% (słownie: trzydzieści procent) kwoty obliczonej   w następujący sposób: iloczyn prognozowanego przez Odbiorcę zużycia energii elektrycznej dla pozostałego okresu obowiązywania Umowy i jednostkowej ceny energii elektrycznej ustanowionej dla Odbiorcy, obowiązującej w ostatnim okresie rozliczeniowym</t>
  </si>
  <si>
    <t>www.synergiape.pl</t>
  </si>
  <si>
    <t>Oferta skierowana do klientów przyłączonych do sieci OSD z którymi Sprzedawca ma zawartą umowę dystrybucyjną. Podstawa naliczania opłat. W oparciu o dane rzeczywiste jednakże, jeżeli OSD nie przekaże Sprzedawcy odczytu poboru, zarówno danych rzeczywistych jak i danych prognozowych energii elektrycznej dla danego PPE za poprzedni miesiąc kalendarzowy, wówczas Sprzedawca może wystawić fakturę w oparciu o dokonaną przez Klienta deklarację poboru energii elektrycznej. Po przekazaniu przez OSD odczytu poboru energii elektrycznej obejmującego okres rozliczeniowy, Sprzedawca skoryguje fakturę do ilości energii elektrycznej rzeczywiście pobranej przez Klienta (tj. w oparciu o rzeczywisty odczyt układu pomiarowo - rozliczeniowego) . Faktury wystawiane w okresach miesięcznych o ile OSD przekaże dane pomiarowe za dany okres, w przypadku braku danych faktura wystawiana zgodnie z okresem rozliczeniowym przekazanym OSD.</t>
  </si>
  <si>
    <t>Zakład Energoelektryczny "Energo-Stil" Sp. z o.o.</t>
  </si>
  <si>
    <t>ul. Walczaka 25, 66-400 Gorzów Wlkp.    Tel. 95 782 28 00        www.energostil.pl</t>
  </si>
  <si>
    <t>oferta standardowa dla klientów C11</t>
  </si>
  <si>
    <t>http://www.energostil.pl/img/download/2024/wzor-umowy-kompleksowej.pdf</t>
  </si>
  <si>
    <t>ENESTA Sp. z o.o. w restrukturyzacji</t>
  </si>
  <si>
    <t>ul. Kwiatkowskiego 1, 37-450 Stalowa Wola nr tel: 158135050 www.enesta.pl</t>
  </si>
  <si>
    <t>Taryfa - gr. Taryfowa B23</t>
  </si>
  <si>
    <t>dla odbiorców przyłączonych do sieci OSD Enesta Sp. z o.o. w restrukturyzacji</t>
  </si>
  <si>
    <t>Dostawca zastrzega sobie prawo dochodzenia odszkodowania przewyższającego wysokość kary umownej na zasadach ogólnych.</t>
  </si>
  <si>
    <t>https://enesta.pl/files/energia/taryfa/TARYFA%20dla%20obrotu%20energi%C4%85%20elektryczn%C4%85%202024.pdf</t>
  </si>
  <si>
    <t>Oferta dotyczy również umów zawartych na czas oznaczony</t>
  </si>
  <si>
    <t>Taryfa - gr. Taryfowa B21</t>
  </si>
  <si>
    <t>Taryfa - gr. Taryfowa C21</t>
  </si>
  <si>
    <t>Taryfa - gr. Taryfowa C11</t>
  </si>
  <si>
    <t>Oferta dotyczy również umów zawartych na czas oznaczony
Dla odbiorców posiadających przyłącza 1-fazowe stawkę opłaty handlowej nalicza się w wysokości 2,00 zł/m-c</t>
  </si>
  <si>
    <t>Taryfa - gr. Taryfowa C12a</t>
  </si>
  <si>
    <t>Taryfa - gr. Taryfowa C12b</t>
  </si>
  <si>
    <t>EDP Energia Polska</t>
  </si>
  <si>
    <t>Umowa wraz ze streszczeniem została do Państwa przesłana w wersji elektronicznej jako załącznik do formularza oraz w wersji papierowej na adres podany w formularzu.</t>
  </si>
  <si>
    <t>Nepobr=∑[Eph*(Crdn+Ko)]
NK – należność Klienta za dany Okres Rozliczeniowy (PLN);
Eph – rzeczywista ilość energii pobranej z sieci OSD w danej godzinie h, określona na podstawie danych z układu pomiarowego - rozliczeniowego OSD (MWh);
Crdn – cena rozliczeniowa energii elektrycznej obowiązująca na Rynku Dnia Następnego Fixing I Towarowej Giełdy Energii S.A. w danej godzinie h Okresu Rozliczeniowego (PLN/MWh);
m – ilość godzin dostawy energii w Okresie Rozliczeniowym;
h – godzina doby handlowej w Okresie Rozliczeniowym;
Ko – kwota obowiązków, wskazana w Cenniku sprzedaży dla Taryf FLEX i FLEX+ (PLN/MWh) zawiera m.in.: podatek akcyzowy, prawa majątkowe zgodnie z aktualnym obowiązkiem wyceniane na dzień zawarcia umowy, koszt bilansowania.</t>
  </si>
  <si>
    <t>1. Klient uiszcza opłaty za nabywaną energię elektryczną według mechanizmu „RDN index” zgodnie z poniżej określonymi zasadami
2. Stawka za 1 MWh energii elektrycznej (dalej: Stawka RDN) za zużycie dla każdego PPE w danym okresie rozliczeniowym wyliczana jest wg wzoru: Stawka RDN = E+K+M+A   i zawiera:
1) cenę zakupu Energii Czarnej (E) wyliczoną jako średnioważona cena zakupu w oparciu o notowania godzinowe Fixing I na Towarowej Giełdzie Energii S.A (dalej TGE) na podstawie wzoru: 
E={[∑(Zg*Eg)]/(Zużycie PPE)}+T
 gdzie:
Zużycie PPE – Ilość energii elektrycznej zużytej przez Klienta w danym okresie rozliczeniowym dla danego PPE określana w oparciu o dane rozliczeniowe pozyskane od OSD.
Zg - ilość zużytej energii elektrycznej w danej godzinie dla danego PPE.
Eg – cena za energię elektryczną w każdej godzinie według Fixing I na TGE. W przypadku, gdy cena ta jest mniejsza od 0 wówczas Eg = 0 zł. W przypadku braku notowań Fixing I dla danej godziny wówczas cena dla danej godziny (Eg) ustalana jest na podstawie notowań ceny energii elektrycznej dla tej godziny na rynku bilansującym. W przypadku, gdy cena ta na rynku bilansującym jest mniejsza od 0 wówczas Eg = 0 zł.
n – ilość godzin w okresie rozliczeniowym.
T – opłaty rejestrowe oraz koszty transakcyjne równe 45 zł.
2) cenę obowiązkowego zakupu i umorzenia świadectw pochodzenia energii wytwarzanej w odnawialnych źródłach energii (inne niż z biogazu rolniczego), świadectwa pochodzenia energii elektrycznej wytwarzanej z biogazu rolniczego oraz koszty obowiązkowego zakupu i umorzenia świadectw efektywności energetycznej (K), wyliczaną według wzoru:
K =  OZE * Uo + BIO * Ub + EFE * Ue
gdzie:
OZE – cena średnioważona kontraktu PMOZE_A opublikowana w „Raport Miesięczny” przez TGE z miesiąca kalendarzowego właściwy dla ostatniego dnia okresu rozliczeniowego  
Uo – wymagany minimalny udział procentowy obowiązkowego zakupu świadectw pochodzenia energii elektrycznej wytwarzanej przez odnawialne źródła energii, inne niż z biogazu rolniczego, w wolumenie sprzedaży energii elektrycznej dla odbiorcy końcowego w danym roku (zgodnie z art.59 pkt. 1 w zw. art. 60 ustawy o odnawialnych źródłach energii)  
BIO - cena średnioważona kontraktu PMOZE-BIO opublikowana w „Raport Miesięczny” przez TGE z miesiąca kalendarzowego właściwy dla ostatniego dnia okresu rozliczeniowego  
Ub – wymagany minimalny udział procentowy obowiązkowego zakupu świadectwa pochodzenia energii elektrycznej wytwarzanej z biogazu rolniczego, w wolumenie sprzedaży energii elektrycznej dla odbiorcy końcowego w danym roku (zgodnie z art.59 pkt. 2 w zw. art. 60 ustawy o odnawialnych źródłach energii)
EFE - cena średnioważona kontraktu PMEF_F opublikowana w „Raport Miesięczny” przez TGE z miesiąca kalendarzowego właściwy dla ostatniego dnia okresu rozliczeniowego 
Ue – wymagany minimalny udział procentowy obowiązkowego zakupu świadectwa efektywności energetycznej w wolumenie sprzedaży energii elektrycznej dla odbiorcy końcowego w danym roku
3) opłatę stałą (M) zawierającą wszelkie koszty obsługi Klienta oraz marżę Orange Energia w wysokości oplata_miesieczna1 zł,
4) podatek akcyzowy (A) w wysokości zgodnej ze stawką wynikającą z obowiązujących w danym okresie rozliczeniowym przepisów ustawy o podatku akcyzowym, 
3. Klient w ramach Umowy dla każdego PPE uiszcza cenę za zużytą energię elektryczną (Cena) za jeden okres rozliczeniowy wyliczaną wg wzoru: C = Stawka RDN * Zużycie PPE</t>
  </si>
  <si>
    <t>Model Giełdowy 2</t>
  </si>
  <si>
    <t>Klient Energochłonny</t>
  </si>
  <si>
    <t xml:space="preserve">SE= (FI*1,1+A+PM+KJ)*MWh                                        </t>
  </si>
  <si>
    <t xml:space="preserve">Legenda:                                                        SE = Cena sprzedaży energii pobranej
[pln/MWh]
FI= Cena dla indeksu rynku dnia
następnego TGE dla Fixingu I w godzinie
h [pln/MWh]
MWh= Rzeczywista wielkość energii elektrycznej pobranej z sieci w godzinie h (MWh) (1 MWh = 1000
kWh) [pln/MWh]
PM = Koszt umorzenia praw majątkowych
[pln/MWh]
A = Opłata akcyzowa [pln/MWh]
KJ = Koszt jednostkowy wynikający
z pozostałych elementów sprzedaży = 20
[pln/MWh]
M = Mnożnik współczynnika bazowego =
1.1                                              </t>
  </si>
  <si>
    <t>Opisane w komórce P6</t>
  </si>
  <si>
    <t>30PLN/PPE/mc</t>
  </si>
  <si>
    <t xml:space="preserve">PDF dodane do maila z formatką </t>
  </si>
  <si>
    <t xml:space="preserve">1) Częstość wystawiania faktur- klient wybiera okres rozliczeniowy (1mc/2mc/6mc/12mc), okres rozliczeniowy musi być zgodny z OSD                                                      2) Okres wypowiedzenia- (1mc/3mc) zgodnie z paragrafami umowy                               3) Opłata handlowa- zawsze 30PLN </t>
  </si>
  <si>
    <t>bezterminowo</t>
  </si>
  <si>
    <t>Oferta dostępna dla wszystkich małych i średnich przedsiębiorstw spełniających zasady polityki ryzyka kredytowego panujące w spółce EDP Energia Polska.</t>
  </si>
  <si>
    <t>Sprzedawca ma prawo naliczyć i obciążyć Klienta jednorazową kwotą, stanowiącą odszkodowanie w rozumieniu art. 4j ust. 3a Prawa energetycznego (dalej "Kwota
Odszkodowania" lub „KO”), obliczaną zgodnie z poniższym wzorem:
KO = 25% * VR * KCspot
gdzie:
VR to Wolumen Roczny obliczany na podstawie Wolumenu Całkowitego zgodnie z ust. 4 §1 Umowy,
KCspot to składnik uwzględniający pozostałe koszty Sprzedawcy zgodnie z ust.1 §2 Umowy</t>
  </si>
  <si>
    <t>Klient nie może znajdować się w KRD oraz spełnione muszą zostać zasady polityki ryzyka panujące w EDP Energia Polska</t>
  </si>
  <si>
    <t>iloczyn pozostałej ilości energii, stanowiącej różnicę pomiędzy wolumenem zadeklarowanym a ilością energii zakupioną dla danego okresu sprzedaży wg transz i stawki jednostkowej w wysokości 100 zł/MWh.</t>
  </si>
  <si>
    <t>https://mapolska.eu/pliki/wzory_umow/UMOWA_KOMPLEKSOWA_SPRZEDAZY_ENERGII_ELEKTRYCZNEJ_I_SWIADCZENIA_USLUGI_DYSTRYBUCJI.docx</t>
  </si>
  <si>
    <t>zgodnie umową kompleksową</t>
  </si>
  <si>
    <t>(średnia cen akontraktów godzinowych Fixing I ważona godzinowymi wartościami faktycznych zakupów Spółki UNIMOT Infrastruktura zgodnie z danymi przekazanymi do OSD + koszt realizacji obowiązków Sprzedawcy w zakresie praw majątkowych + 9,07 PLN/MWh)*1,05+akcyza</t>
  </si>
  <si>
    <t>Energię elektryczną do dalszej odsprzedaży kupujemy od Orion Engineered Carbons Sp. z o.o..Cena energii elektrycznej  jest liczona jako średnia miesiączna i jest ona znana w 1 dniu następnego miesiąca. Cena energii elektrycznej w każdym miesiącu jest różna i zależy od ceny giełdowej.</t>
  </si>
  <si>
    <t>filtruj/sortuj</t>
  </si>
  <si>
    <t>1. Ceny stałe: oferty, w których cena nie zmienia się w całym okresie umowy, w tym oferty strefowe (z róznymi cenami dla poszczególnych stref czasowych) oraz taryfy regulowane;</t>
  </si>
  <si>
    <t>2. Ceny dynamiczne: oferty z ceną dynamiczną, czyli z ceną powiązaną z ceną na rynkach spotowych (rynkiem dnia następnego lub rynkiem dnia bieżącego) energii elektrycznej;</t>
  </si>
  <si>
    <t>3. Ceny inne: oferty nie należące do dwóch poprzednich kategorii, w tym oferty z ceną indeksowaną (ulegającą regularnym zmianom w okresie umowy) oraz oferty z ceną powiązaną z cenami giełdowymi inne niż dynamiczne (np. powiązane z rynkiem terminowym energii elektrycznej);</t>
  </si>
  <si>
    <t>https://www.energa.pl/mala-firma/oferty/oferta-dynamiczna-dla-firm</t>
  </si>
  <si>
    <t>Zryczałtowane Odszkodowanie będzie liczone jako kwota pokrywająca utraconą marżę – stanowiąca iloczyn miesięcy pozostałych Odbiorcy do końca okresu, do którego Umowa miała obowiązywać, gdyby nie została rozwiązana oraz 1/12 deklarowanego zużycia rocznego energii wskazanego w Umowie i stawki 150,00 zł/MWh.</t>
  </si>
  <si>
    <t>Prąd dla firmy w ofercie Zawsze Rynkowa Cena | Fortum</t>
  </si>
  <si>
    <t>Przedsiębiorcy i małe firmy | Fortum</t>
  </si>
  <si>
    <t>Okres umowy - 24, 36 lub 48 miesięcy
Częstość wystawiania faktur - zgodnie z okresem rozliczeniowym OSD lub na żądanie zgodnie z warunkami usługi Rozliczenie na Żądanie Firma
W okresie sprzedaży energii elektrycznej przez Sprzedawcę w oparciu o Umowę Odbiorca może korzystać z usługi Rozliczenie na Żądanie Firma, która obejmuje wystawienie faktury na żądanie Odbiorcy oraz rozliczenie na podstawie danych przez niego przekazanych. Usługa jest wliczona w stałą opłatę miesięczną.
Możliwość dokupienia usług dodatkowych:
- Pakiet Antysmogowy #DrzewaDlaZiemi
- Wydłużony Termin Płatności 28
- Rozszerzona Obsługa Klienta VIP
Oferta ważna do odwołania</t>
  </si>
  <si>
    <t>5% od cen z Cennika standardowego dla przedsiębiorstw</t>
  </si>
  <si>
    <t>Zgodny z umową</t>
  </si>
  <si>
    <t>Oferta dla klientów z grupy taryfowej C1x</t>
  </si>
  <si>
    <t>5% od cen z Cennika standardowego  dla przedsiębiorstw, jeśli klient zużywa co najmniej 10 MWh (tj. 10 MWh i więcej) energii elektrycznej/rok. W pozostałych przypadkach cena z Cennika standardowego dla przedsiębiorstw.</t>
  </si>
  <si>
    <t>10% od cen z Cennika standardowego  dla przedsiębiorstw</t>
  </si>
  <si>
    <t>5% cena z Cennika standardowego dla konsumentów</t>
  </si>
  <si>
    <t xml:space="preserve">Oferta przeznaczona dla Klientów nie będących Konsumentami (DEDYKOWANA SPÓŁDZIELNIOM I WSPÓLNOTOM), a którzy pobierają energię elektryczną (niezależnie od napięcia zasilania i wielkości mocy umownej) zużywaną na potrzeby:
-lokali o charakterze zbiorowego mieszkania, tj.: domów akademickich, internatów, hoteli robotniczych, klasztorów, plebanii, kanonii, wikariatek, rezydencji biskupich, domów  opieki  społecznej,  hospicjów,  domów  dziecka,  jednostek  penitencjarnych i wojskowych w części bytowej, jak też znajdujących się w tych lokalach pomieszczeń pomocniczych, tj.: czytelni, pralni, kuchni, pływalni, warsztatów, itp., służących potrzebom bytowo-komunalnym mieszkańców, o ile nie jest w nich prowadzona działalność gospodarcza,
-mieszkań rotacyjnych, mieszkań pracowników placówek dyplomatycznych i zagranicznych przedstawicielstw,
-domów letniskowych, domów kempingowych i altan w ogródkach działkowych, w których nie jest prowadzona działalność gospodarcza oraz w przypadkach wspólnego pomiaru – administracji ogródków działkowych,
-oświetlenia w budynkach mieszkalnych: klatek schodowych, numerów domów, piwnic, strychów, suszarni, itp.,
-zasilania dźwigów w budynkach mieszkalnych,
-węzłów cieplnych i hydroforni, będących w gestii administracji domów mieszkalnych,
-garaży indywidualnych Odbiorców, w których nie jest prowadzona działalność gospodarcza.
-lokali mieszkalnych, których właścicielem są przedsiębiorstwa i w których nie jest prowadzona działalność gospodarcza​
</t>
  </si>
  <si>
    <t>Oferta dla klientów z grupy taryfowej G
Oferta przeznaczona dla Klientów nie będących Konsumentami (DEDYKOWANA SPÓŁDZIELNIOM I WSPÓLNOTOM), a którzy pobierają energię elektryczną (niezależnie od napięcia zasilania i wielkości mocy umownej) zużywaną na potrzeby:
-lokali o charakterze zbiorowego mieszkania, tj.: domów akademickich, internatów, hoteli robotniczych, klasztorów, plebanii, kanonii, wikariatek, rezydencji biskupich, domów  opieki  społecznej,  hospicjów,  domów  dziecka,  jednostek  penitencjarnych i wojskowych w części bytowej, jak też znajdujących się w tych lokalach pomieszczeń pomocniczych, tj.: czytelni, pralni, kuchni, pływalni, warsztatów, itp., służących potrzebom bytowo-komunalnym mieszkańców, o ile nie jest w nich prowadzona działalność gospodarcza,
-mieszkań rotacyjnych, mieszkań pracowników placówek dyplomatycznych i zagranicznych przedstawicielstw,
-domów letniskowych, domów kempingowych i altan w ogródkach działkowych, w których nie jest prowadzona działalność gospodarcza oraz w przypadkach wspólnego pomiaru – administracji ogródków działkowych,
-oświetlenia w budynkach mieszkalnych: klatek schodowych, numerów domów, piwnic, strychów, suszarni, itp.,
-zasilania dźwigów w budynkach mieszkalnych,
-węzłów cieplnych i hydroforni, będących w gestii administracji domów mieszkalnych,
-garaży indywidualnych Odbiorców, w których nie jest prowadzona działalność gospodarcza.
-lokali mieszkalnych, których właścicielem są przedsiębiorstwa i w których nie jest prowadzona działalność gospodarcza​</t>
  </si>
  <si>
    <t>Cennik standardowy dla przedsiębiorstw</t>
  </si>
  <si>
    <t>Oferta dla klientów między innymi z grupy taryfowej C1x</t>
  </si>
  <si>
    <t>Na terenie OSD Synthos Dwory 7 
Sp. z o.o.</t>
  </si>
  <si>
    <t>2 miesiąc</t>
  </si>
  <si>
    <t>3 miesiąc</t>
  </si>
  <si>
    <t>TAURON Obsługa Klienta Sp. z o.o.
ul. Lwowska 23
40-389 Katowice
32 606 0 606
tauron.pl/formularz
www.tauron.pl</t>
  </si>
  <si>
    <t>al. Grunwaldzka 472 
80-309 Gdańsk
infolinia: 555 555 555 (koszt połączenia według stawek operatora telefonicznego)
www.energa.pl</t>
  </si>
  <si>
    <t>SPOT - certyfikaty stałe</t>
  </si>
  <si>
    <t>Cena końcowa w danej godzinie okresu rozliczeniowego = Cena SPOT * M + KC + podatek akcyzowy
gdzie:
M to współczynnik zaangażowanego przez Sprzedawcę kapitału
KC to składnik uwzględniający pozostałe koszty Sprzedawcy w odniesieniu do wolumenu, w szczególności koszty bilansowania handlowego, koszty transakcyjne oraz marżę Sprzedawcy</t>
  </si>
  <si>
    <t>Brak, formuła opisana w kolumnie D oraz w załączonej umowie</t>
  </si>
  <si>
    <t>Oferta dostępna dla wszystkich małych 
i średnich przedsiębiorstw spełniających zasady polityki ryzyka kredytowego panujące 
w spółce EDP Energia Polska.</t>
  </si>
  <si>
    <t>Faktura wystawiana jest co najmniej raz na dwa miesiące, w zależności od danych otrzymywanych od OSD</t>
  </si>
  <si>
    <t>Al. Jerozolimskie 98, 
00-807 Warszawa 
+48 22 364 54 40 https://www.edpenergia.pl/
/homepage/kontakt/</t>
  </si>
  <si>
    <t>12 miesięcy
lub
24 miesiące 
lub
36 miesięcy</t>
  </si>
  <si>
    <t>SPOT - certyfikaty indeksowane</t>
  </si>
  <si>
    <t>Cena końcowa w danej godzinie okresu rozliczeniowego = (Cena SPOT + cena certyfikatów) * M + KC + podatek akcyzowy
gdzie:
M to współczynnik zaangażowanego przez Sprzedawcę kapitału
KC to składnik uwzględniający pozostałe koszty Sprzedawcy w odniesieniu do wolumenu, w szczególności koszty bilansowania handlowego, koszty transakcyjne oraz marżę Sprzedawcy
Cena certyfikatów to koszt realizacji obowiązków Sprzedawcy w zakresie pozyskania i przedstawienia do umorzenia praw majątkowych ze świadectw pochodzenia energii elektrycznej i świadectw efektywności energetycznej za dany rok obowiązywania Umowy [PLN/MWh] obliczany jako:
Cena certyfikatów = PC * %c * Dc
gdzie:
PC to cena rynkowa praw majątkowych C na dany rok dostarczania Energii elektrycznej [PLN/MWh], gdzie poszczególna cena każdego rodzaju praw majątkowych będzie średnią arytmetyczną indeksów, tj. odpowiednio: PMOZE_A (dla praw majątkowych ze świadectw pochodzenia energii elektrycznej z odnawialnych źródeł energii, tzw. certyfikatów zielonych), PMOZE-BIO, (dla praw majątkowych ze świadectw pochodzenia z biogazu rolniczego, tzw. certyfikatów błękitnych) i PMEF_F (dla praw majątkowych ze świadectw efektywności energetycznej) notowanych na TGE w danym Okresie rozliczeniowymto wielkość procentowa udziału umorzenia poszczególnego rodzaju praw majątkowych wynikających ze świadectw pochodzenia lub, odpowiednio, świadectw efektywności energetycznej C w danym roku dostarczania Energii elektrycznej, ustaloną zgodnie z obowiązującymi przepisami ustawy o odnawialnych źródłach energii i ustawy o efektywności energetycznejto procentowo określona część wolumenu energii elektrycznej dostarczonej Klientowi, od której wykonywany jest obowiązek pozyskania i przedstawienia do umorzenia świadectw pochodzenia energii elektrycznej, wynikająca z umieszczenia Klienta będącego odbiorcą przemysłowym w wykazie opublikowanym przez Prezesa Urzędu Regulacji Energetyki na dany rok. Wartość współczynnika zostanie każdorazowo określona na podstawie wykazu, o którym mowa w zdaniu poprzedzającym. W przypadku, gdy podmiot nie widnieje na w/w wykazie, wartość wskaźnika wynosi 100%</t>
  </si>
  <si>
    <t>13 miesięcy
lub
24 miesiące 
lub
36 miesięcy</t>
  </si>
  <si>
    <r>
      <rPr>
        <sz val="12"/>
        <rFont val="Arial"/>
        <family val="2"/>
        <charset val="238"/>
      </rPr>
      <t>Cena sprzedaży energii elektrycznej [zł/MWh] = CBASE  ∙  1,03+ 41,20 + 5,00
gdzie: 
CBASE - cena energii elektrycznej będąca średnią arytmetyczną kursów indeksu TGe2</t>
    </r>
    <r>
      <rPr>
        <sz val="12"/>
        <color rgb="FF000000"/>
        <rFont val="Arial"/>
        <family val="2"/>
        <charset val="238"/>
      </rPr>
      <t>4 Rynku Dnia Następnego dla dni dostawy danego okresu rozliczeniowego [zł/MWh]</t>
    </r>
  </si>
  <si>
    <t>Cena sprzedaży zawiera wartość podatku akcyzowego 
(w wysokości 5,00 zł/MWh) oraz koszty pozyskania przedstawienia do umorzenia Prezesowi Urzędu Regulacji Energetyki świadectw pochodzenia i świadectw efektywności energetycznej albo uiszczenia opłat zastępczych wynikających z ustawy Prawo Energetyczne, ustawy o odnawialnych źródłach energii oraz ustawy 
o efektywności energetycznej (w wysokości 11,23 zł/MWh). 
Cena sprzedaży jest powiększana o wysokość podatku 
od towarów i usług obliczoną zgodnie z obowiązującymi przepisami.</t>
  </si>
  <si>
    <t>Cena sprzedaży zawiera wartość podatku akcyzowego 
(w wysokości 5,00 zł/MWh) oraz koszty pozyskania przedstawienia do umorzenia Prezesowi Urzędu Regulacji Energetyki świadectw pochodzenia i świadectw efektywności energetycznej albo uiszczenia opłat zastępczych wynikających z ustawy Prawo Energetyczne, ustawy o odnawialnych źródłach energii oraz ustawy 
o efektywności energetycznej (w wysokości 12,00 zł/MWh). 
Cena sprzedaży jest powiększana o wysokość podatku od towarów i usług obliczoną zgodnie z obowiązującymi przepisami.</t>
  </si>
  <si>
    <t xml:space="preserve">Podpisana umowa z PCC ENERGETYKA BLACHOWNIA Sp. z o.o.
Odbiorca zobowiązuje się odbioru i kupna - wyłącznie od PCC ENERGETYKA BLACHOWNIA Sp. z o.o. - energii elektrycznej oraz usługi dystrybucji tej energii - dla wszystkich obiektów i instalacji Odbiorcy położonych na obszarze, na którym PPCC ENERGETYKA BLACHOWNIA Sp. z o.o. prowadzi działalność polegającą na dystrybucji energii elektrycznej w okresie ważności oferty. </t>
  </si>
  <si>
    <t>Przedsiębiorstwo energetyczne ma prawo do obciążenia Odbiorcy karą umowną, której wartość wyliczana jest jako różnica pomiędzy ceną netto energii elektrycznej zawartą w aktualnie obowiązującym cenniku Przedsiębiorstwa energetycznego a formułą cenową, przemnożoną przez ilość energii wyliczoną jako różnica między planowaną do zakupu w całym okresie obowiązywania formuły cenowej 2024r. ilością energii określoną w umowie a ilością energii dostarczonej przez Przedsiębiorstwo energetyczne Odbiorcy w każdej z ww. stref – w okresie od momentu skorzystania z formuły cenowej do momentu przedterminowego wypowiedzenia umowy.
Uprawnienie do nałożenia kary umownej aktualizuje się w przypadku nie wykonania lub nienależytego wykonania przez Odbiorcę zobowiązania do odbioru i kupna - wyłącznie od Przedsiębiorstwa energetycznego - energii elektrycznej oraz usługi dystrybucji tej energii - dla wszystkich obiektów i instalacji Odbiorcy położonych na obszarze, na którym Przedsiębiorstwo energetyczne prowadzi działalność polegającą na dystrybucji energii elektrycznej w okresie ważności oferty.</t>
  </si>
  <si>
    <t>Przedsiębiorstwo energetyczne ma prawo do obciążenia Odbiorcy karą umowną, której wartość wyliczana jest jako różnica pomiędzy ceną netto energii elektrycznej zawartą w aktualnie obowiązującym cenniku Przedsiębiorstwa energetycznego a formułą cenową, przemnożoną przez ilość energii wyliczoną jako różnica między planowaną do zakupu w całym okresie obowiązywania formuły cenowej 2025r. ilością energii określoną w umowie a ilością energii dostarczonej przez Przedsiębiorstwo energetyczne Odbiorcy w każdej z ww. stref – w okresie od momentu skorzystania z formuły cenowej do momentu przedterminowego wypowiedzenia umowy.
Uprawnienie do nałożenia kary umownej aktualizuje się w przypadku nie wykonania lub nienależytego wykonania przez Odbiorcę zobowiązania do odbioru i kupna - wyłącznie od Przedsiębiorstwa energetycznego - energii elektrycznej oraz usługi dystrybucji tej energii - dla wszystkich obiektów i instalacji Odbiorcy położonych na obszarze, na którym Przedsiębiorstwo energetyczne prowadzi działalność polegającą na dystrybucji energii elektrycznej w okresie ważności oferty.</t>
  </si>
  <si>
    <t>ul. Szkolna 15, 
47-225 Kędzierzyn-Koźle, 
tel.: 77-488-66-53, www.zeblach.pl</t>
  </si>
  <si>
    <t>C11: 0,8546
C11o: 0,7978</t>
  </si>
  <si>
    <t>C12a: 0,9227
C12b: 0,9024</t>
  </si>
  <si>
    <t>C12a: 0,8185
C12b: 0,7357</t>
  </si>
  <si>
    <t>53,00 zł/m-c 
faktura papierowa/
28,00 zł/m-c e-faktura</t>
  </si>
  <si>
    <t>65,19 zł/m-c 
faktura papierowa/
34,44 zł/m-c e-faktura</t>
  </si>
  <si>
    <t>Dane kontaktowe dostępne na stronie: https://www.enea.pl/pl/grupaenea/o-grupie/dane-kontaktowe</t>
  </si>
  <si>
    <t>81,18 zł/m-c (zawiera opłatę 65,19 zł/m-c brutto za udostępnienie urządzeń z Pakietu Smart)</t>
  </si>
  <si>
    <t>Energetyka Nowy Dwór Mazowiecki 
Sp. z o.o
ul. Zakroczymska 30 lok. 118, 
05-100 Nowy Dwór Mazowiecki                                                                   
tel. 22 512 24 99, email: energetyka@nowydwormaz.pl</t>
  </si>
  <si>
    <t>Informacja o zmianie cen dla energii elektrycznej od 01.01.2025r.</t>
  </si>
  <si>
    <t>UNIHUT S.A., ul. Igołomska 28H, 
31-983 Kraków, 
nr tel: +48 12 645 09 00, https://unihut.pl/</t>
  </si>
  <si>
    <t>ul. Frezerów 13, 20-209 Lublin, 
tel. 817492041, www.tiew.pl</t>
  </si>
  <si>
    <t>W kolumnie "E", cena zawiera już wliczony podatek akcyzowy.</t>
  </si>
  <si>
    <t>ul. 8-go Marca 6, 35-959 Rzeszów, 
tel. 422 222 222, www.gkpge.pl</t>
  </si>
  <si>
    <t xml:space="preserve">Taryfa dla energii elektrycznej
dla Klientów z grup taryfowych  A, B, C i R (C11S)
</t>
  </si>
  <si>
    <t>01.01.2025</t>
  </si>
  <si>
    <t>C11S
W Spółce  stosowane są rózne okresy rozliczeń Klientów (miesięczne, dwumiesięczne, półroczne)</t>
  </si>
  <si>
    <t>Zakłady Chemiczne ,,Siarkopol'' TARNOBRZEG 
Sp. z o.o.</t>
  </si>
  <si>
    <t xml:space="preserve">obszar Zakładów Chemicznych "Siarkopol" Tarnobrzeg 
Sp. z o.o. </t>
  </si>
  <si>
    <t>Dla odbiorców przyłączonych do sieci OSD ZCH "Siarkopol" Tarnobrzeg 
Sp. z o.o.</t>
  </si>
  <si>
    <t>ZAKŁADY CHEMICZNE "Siarkopol" TARNOBRZEG Sp. z o.o.                
ul. Chemiczna 3; 39-400 Tarnobrzeg;
 tel. 15 856 5801            www.zchsiarkopol.pl</t>
  </si>
  <si>
    <t>Cena Fix 2026</t>
  </si>
  <si>
    <t>10,00 zł/ppe/m-c</t>
  </si>
  <si>
    <t>12,30 zł/ppe/m-c</t>
  </si>
  <si>
    <t>Taryfa dla energii elektrycznej nr 1/2025</t>
  </si>
  <si>
    <t>Cennik na obrót energią elektryczną nr 18/2024</t>
  </si>
  <si>
    <t>Taryfa dla energii elektrycznej FPM S.A. 
2023 r.</t>
  </si>
  <si>
    <t>FPM SPÓŁKA AKCYJNA,
 ul. WYZWOLENIA 12C, 
43-190 MIKOŁÓW,                  
tel. 32 737 90 00, e-mail: sekretariat@fpmsa.com, https://fpmsa.com/osd/</t>
  </si>
  <si>
    <t>Należność za energię elektryczną jest rozliczana na podstawie danych pomiarowych wg poniższych zasad:
N=E*(αCbase+βCPeak+X)
gdzie:
N - należność za sprzedaną energię elektryczną w danym okresie rozliczeniowym [zł],
E - wolumen energii elektrycznej zakupionej przez Odbiorcę w danym okresie rozliczeniowym zgodnie ze wskazaniami układu pomiarowo-rozliczeniowego [MWh],
X - koszt związany z zagwarantowaniem obowiązkowego udziału świadectw pochodzenia przewidzianych aktualnymi przepisami, koszt akcyzy, koszt obsługi obowiązujący w okresach rozliczeniowych roku R [zł/MWh],
Cbase -  średnia arytmetyczna cen godzinowych dla Rynku Dnia Następnego na TGE, określanych w ramach kursu jednolitego o godzinie 10:30 (fixing1) dla godzin dostawy w przedziale od 00:00 do 24:00 w okresie rozliczeniowym,
CPeak - średnia arytmetyczna cen godzinowych dla Rynku Dnia Następnego na TGE, określanych w ramach kursu jednolitego o godzinie 10:30 (fixing1) dla godzin dostawy w przedziale od 07:00 do 22:00 dla dni roboczych w okresie rozliczeniowym,
α, β - współczynniki (wagi) określające wielkość zakupu, określone w ofercie,
współczynnik X dla energii elektrycznej przeznaczonej na użytek własny 260,00 [zł/MWh]
R rok sprzedaży energii elektrycznej = 2025
Współczynnik α = 0,5592
Współczynnik β = 0,4408</t>
  </si>
  <si>
    <t>oferta wariantowa tzn. opłata handlowa wg grupy towarowej: B21 - 300,00 B22 - 300,00 C21 - 70,00  C11 - 25,00</t>
  </si>
  <si>
    <t>oferta wariantowa tzn. opłata handlowa wg grupy towarowej: B21 - 369,00 B22 - 369,00 C21 - 86,10  C11 - 30,75</t>
  </si>
  <si>
    <t>30,00 eFaktura
35,00 faktura papierowa</t>
  </si>
  <si>
    <t>36,90 eFaktura
43,05 faktura papierowa</t>
  </si>
  <si>
    <t xml:space="preserve">CSPOT – średnia miesięczna cena sprzedaży [zł/MWh], CB – średnia arytmetyczna indeksów (TGE24) dla danego miesiąca sprzedaży oferty (FIX1) publikowanych przez TGE [zł/MWh], PK – współczynnik profilu wynoszący 1,12, M – współczynnik kosztowy dla grupy taryfowej  </t>
  </si>
  <si>
    <t>Taryfa dla energii elektrycznej Grupy Azoty S.A.</t>
  </si>
  <si>
    <t>Full Flex 26</t>
  </si>
  <si>
    <t>Kara na dzień wypowiedzenia umowy - Iloczyn ceny 0,6850 i wolumen 1/12*100 MWh*ilość miesięcy do końca umowy.</t>
  </si>
  <si>
    <t>Cena kontraktowa CFulFlex dla poszczególnych okresów dostawy zostanie wyznaczona na podstawie średniej ważonej godzinowym wolumenem zużycia i cen godzinowych na fixingu I RDN zgodnie z poniższym wzorem:    C_(Full Flex)= C_SPOT+K        [zł/MWh]
C_SPOT=[∑(FI*Gh)]/Gm; Jeżeli CSPOT&lt;0 to CSPOT=0
gdzie:
FI  – cena godzinowa fixingu I TGE z godz. 10:30 na rynku RDN [zł/MWh], 
Gh  – zużycie energii elektrycznej w godzinie h [MWh],
Gm  – zużycie energii elektrycznej w okresie rozliczeniowym [MWh],
h – indeks godzin należących do danego okresu rozliczeniowego,
K – marża, pozostałe koszty sprzedawcy, kolory, akcyza = 115 [zł/MWh],</t>
  </si>
  <si>
    <t>Cena kontraktowa CFulFlex dla poszczególnych okresów dostawy zostanie wyznaczona na podstawie średniej ważonej godzinowym wolumenem zużycia i cen godzinowych na fixingu I RDN zgodnie z poniższym wzorem:    C_(Full Flex)= C_SPOT+K        [zł/MWh]
C_SPOT=[∑(FI*Gh)]/Gm; Jeżeli CSPOT&lt;0 to CSPOT=0
gdzie:
FI  – cena godzinowa fixingu I TGE z godz. 10:30 na rynku RDN [zł/MWh], 
Gh  – zużycie energii elektrycznej w godzinie h [MWh],
Gm  – zużycie energii elektrycznej w okresie rozliczeniowym [MWh],
h – indeks godzin należących do danego okresu rozliczeniowego,
K – marża, pozostałe koszty sprzedawcy, kolory, akcyza = 120 [zł/MWh],</t>
  </si>
  <si>
    <t xml:space="preserve">
25,47 dla 1-miesięcznego okresu rozliczeniowego
</t>
  </si>
  <si>
    <t>31,33 dla 1-miesięcznego okresu rozliczeniowego</t>
  </si>
  <si>
    <t xml:space="preserve">
8,38 dla 6-miesięcznego okresu rozliczeniowego
</t>
  </si>
  <si>
    <t xml:space="preserve">
10,31 dla 6-miesięcznego okresu rozliczeniowego
</t>
  </si>
  <si>
    <t xml:space="preserve">
6,23 dla 12-miesięcznego okresu rozliczeniowego
</t>
  </si>
  <si>
    <t>7,66 dla 12-miesięcznego okresu rozliczeniowego</t>
  </si>
  <si>
    <t xml:space="preserve">27,62 dla 1-miesięcznego okresu rozliczeniowego
</t>
  </si>
  <si>
    <t xml:space="preserve">33,97 dla 1-miesięcznego okresu rozliczeniowego
</t>
  </si>
  <si>
    <t xml:space="preserve">
8,97 dla 6-miesięcznego okresu rozliczeniowego
</t>
  </si>
  <si>
    <t xml:space="preserve">
11,03 dla 6-miesięcznego okresu rozliczeniowego
</t>
  </si>
  <si>
    <t>6,88 dla 12-miesięcznego okresu rozliczeniowego</t>
  </si>
  <si>
    <t>8,46 dla 12-miesięcznego okresu rozliczeniowego</t>
  </si>
  <si>
    <t xml:space="preserve"> Oferta dla odbiorców pobierających energię elektryczną na potrzeby:
a) oświetlenia w  budynkach mieszkalnych: klatek schodowych, 
numerów domów, piwnic, strychów, suszarni itp., 
b) zasilania dźwigów w budynkach mieszkalnych, 
c) węzłów cieplnych i  hydroforni, będących w  gestii administracji 
budynków mieszkalnych</t>
  </si>
  <si>
    <t>Grupa taryfowa R ma zastosowanie w  rozliczeniach z Klientami, których instalacje nie są wyposażone w układy pomiarowo-rozliczeniowe, 
tj. w szczególności w przypadkach:
a) krótkotrwałego poboru energii elektrycznej, w  szczególności na 
potrzeby iluminacji, omłotów, zdjęć filmowych, cyklinowania podłóg, 
elektrycznego ogrodzenia pastwisk,
b) silników syren alarmowych przyłączonych do sieci bez licznika,
c) stacji ochrony katodowej,
d) oświetlenia reklam</t>
  </si>
  <si>
    <t>Taryfa dla energii elektrycznej - obrót Grupa Azoty Zakłady Azotowe Kędzierzyn S.A. z 2024 r.</t>
  </si>
  <si>
    <t>31.12.2025</t>
  </si>
  <si>
    <t>Gdzie:
CK – cena netto sprzedaży energii elektrycznej dla danego miesiąca sprzedaży [zł/MWh];
Wb – współczynnik dostosowujący kontrakt do profilu Klienta.
Wb – 1,30123;
Ti – wielkość transzy (i) zamówionej wg notowań kontraktu BASE_Y/BASE_Q/BASE_M [%];
BASEi – cena zaakceptowanej transzy (i) kontraktu BASE_Y/BASE_Q/BASE_M [zł/MWh];
Tge24i – indeks Tge24 w dniu i, danego miesięcznego okresu sprzedaży [TGe24 – średnia arytmetyczna z cen godzinowych danej doby dostawy (od 00:00 do 24:00) określonych w ramach kursu jednolitego o godz. 10:30]. W przypadku gdy indeks giełdowy Tge24, który został użyty do rozliczeń przestanie być wyznaczany i publikowany przez TGE, do rozliczeń zostanie zastosowana średnia arytmetyczna z cen godzinowych danej doby dostawy (od 00:00 do 24:00) określonych w ramach kursu jednolitego o godz. 10:30], [zł/MWh].
R – opłata dodatkowa dla wolumenu rozliczanego wg RDN, R=1,00 [zł/MWh];
K – zmienność grafiku, bilansowanie handlowe, opłaty transakcyjne, koszty finansowe i marża Sprzedawcy. K=23,90 [zł/MWh];
A – podatek akcyzowy zgodnie z Ustawą o podatku akcyzowym; A-5,00 [zł/MWh]; (bez koncesji)
PM – koszt zakupu Praw Majątkowych, PM=7,45 [zł/MWh]; (dla potrzeb własnych)
n – liczba zrealizowanych transz;</t>
  </si>
  <si>
    <t>C11 Stała cena - Cennik na 2025 rok</t>
  </si>
  <si>
    <t>C12 Stała cena - dwie strefy - Cennik na 2025 rok</t>
  </si>
  <si>
    <t xml:space="preserve">Cś=  Sw/Sz
Cś – to cena średnioważona netto (zł/kWh) zaokrąglona do 5 miejsca po przecinku
Sz – suma zużycia energii (kWh) w okresie rozliczeniowym zaokrąglona do pełnych kWh
Sw – suma wartości (zł) w okresie rozliczeniowym zaokrąglona do 2 miejsca po przecinku liczona wg powyższego wzoru
S_i – to cena energii netto (zł/kWh) w i-tej godzinie/kwadransie okresu rozliczeniowego
Z_i – to zużycie energii (kWh) z dokładnością do 4 miejsc po przecinku, w i-tej godzinie/kwadransie okresu rozliczeniowego
i – to indeks godzinowy/kwadransowy, który zmienia się od 1 do n
n – to liczba godzin/kwadransów w okresie rozliczeniowym
S=RDN+SC
RDN− cena na rynku dnia następnego (zł/kWh) na fixingu I
SC – składnik cenotwórczy (zł/kWh)
</t>
  </si>
  <si>
    <t xml:space="preserve">
Sprzedawca nie obciąży Klienta OPR w przypadku, gdy rozwiązanie Umowy, związane jest z zaprzestaniem prowadzenia działalności przez Klienta w Obiekcie w związku z utratą tytułu prawnego do Obiektu lub zaprzestaniem prowadzenia działalności gospodarczej przez Klienta.
W przypadku wygaśnięcia Umowy najmu z przyczyn leżących po stronie Klienta, takich jak wypowiedzenie Umowy przez Klienta, Klient zobowiązany będzie zapłacić Sprzedawcy karę umowną w wysokości 97,79 zł za każdy miesiąc, o który został skrócony okres obowiązywania Umowy najmu.
W przypadkach określonych w Regulaminie Oferty, w których Klient zobowiązany jest do zapłaty Sprzedawcy kwoty OPR, kwota ta obliczana będzie zgodnie z formułą: 
OPR = 60% * CE 
CE – wartość energii planowanej do zakupu w ramach Umowy, za okres: od dnia przedterminowego rozwiązania Umowy - a jeżeli przedterminowe rozwiązanie Umowy wynikało z uniemożliwienia Sprzedawcy realizacji Umowy z przyczyn leżących po stronie Klienta - od dnia w którym realizacja Umowy stała się niemożliwa – do dnia upływu Okresu obowiązywania Cennika. 
Do obliczenia CE przyjęta zostanie: 
a) średniomiesięczna ilość energii w okresie wskazanym w poprzednim zdaniu; średniomiesięczna ilość energii zostanie obliczona poprzez podzielenie planowanej do zakupu ilości energii określonej w załączniku zawierającym informacje handlowe dotyczące Obiektów objętych Umową przez ilość miesięcy, których dotyczył ten plan (pod uwagę brany jest każdy rozpoczęty miesiąc), z uwzględnieniem stref czasowych; 
b) ceny energii wynikające z Cennika, według stanu na dzień zdarzenia skutkującego obowiązkiem zapłaty OPR . 
W celu uniknięcia wszelkich wątpliwości, wysokość naliczonego OPR, o którym mowa powyżej oraz kary umownej za wcześniejsze rozwiązanie Umowy najmu, o której mowa w Regulaminie Oferty, zostanie ograniczona do wysokości bezpośrednich strat ekonomicznych, jakie poniósł Sprzedawca w wyniku rozwiązania Umowy. </t>
  </si>
  <si>
    <t xml:space="preserve">Cena stosowana w rozliczeniach za energię zużywaną przez odbiorców końcowych na własny użytek. Na potrzeby </t>
  </si>
  <si>
    <t>Sprzedawca nie obciąży Klienta OPR w przypadku, gdy rozwiązanie Umowy, związane jest z zaprzestaniem prowadzenia działalności przez Klienta w Obiekcie w związku z utratą tytułu prawnego do Obiektu lub zaprzestaniem prowadzenia działalności gospodarczej przez Klienta. W przypadku spowodowania przez Klienta rozwiązania Umowy odnośnie do wszystkich, niektórych Obiektów albo choćby jednego Obiektu, z przyczyn leżących po stronie Klienta, ze skutkiem przypadającym przed upływem okresu obowiązywania Cennika (w następstwie wypowiedzenia Umowy przez Klienta, automatycznego rozwiązania Umowy na skutek zmiany sprzedawcy, rozwiązania Umowy przez Sprzedawcę z przyczyn leżących po stronie Klienta), Klient jest zobowiązany do zapłaty Sprzedawcy kwoty OPR (Opłata Płatna przy Rozwiązaniu) obliczonej zgodnie z formułą zawartą w Cenniku dostępnym pod adresem: https://www.enea.pl/eko-oferta-biznes</t>
  </si>
  <si>
    <t>https://www.enea.pl/eko-oferta-biznes</t>
  </si>
  <si>
    <t>Wzór umowy sprzedaży: https://www.veoliapowerline.pl/documents/3.%202015.12.%20Umowa%20sprzedaży%20energii%20elektrycznej%20i%20świadczenia%20usług%20dystrybucji%20energii%20elektrycznej%20dla%20odbiorców%20grup%20taryf%20C.pdf     OWU: https://www.veoliapowerline.pl/documents/1.%202015.12.%20Ogólne%20warunki%20umów%20sprzedaży%20energii%20elektrycznej%20i%20świadczenia%20usług%20dystrybucji%20energii%20elektrycznej%20Veolia%20Power.pdf</t>
  </si>
  <si>
    <t>ERGO ENERGY Sp. z o.o. nie prowadzi akwizycji wśród klientów. Klienci zlokalizowani na terenie OSDn ERGO ENERGY mają mozliwość zawarcia umowy sprzedaży z wybranym przez siebie sprzedawcą, a z ERGO ENERGY zawierają umowę dystrybucji. ERGO ENERGY zawiera umowy wyłacznie z klientami, którzy wnioskują o zawarcie umowy z ERGO ENERGY Sp. z o.o..</t>
  </si>
  <si>
    <t>ERGO ENERGY Sp. z o.o. nie prowadzi akwizycji wśród klientów.</t>
  </si>
  <si>
    <t>29,99 eFaktura 
34,99 faktura papierowa</t>
  </si>
  <si>
    <t>36,89 eFaktura
43,04 faktura papierowa</t>
  </si>
  <si>
    <t>24,99 eFaktura
29,99 faktura papierowa</t>
  </si>
  <si>
    <t>30,74 eFaktura
36,89 faktura papierowa</t>
  </si>
  <si>
    <t>34,99 eFaktura
39,99 faktura papierowa</t>
  </si>
  <si>
    <t>43,04 eFaktura
49,19 faktura papierowa</t>
  </si>
  <si>
    <t>9,99 eFaktura
14,99 faktura papierowa</t>
  </si>
  <si>
    <t>12,29 eFaktura
18,44 faktura papierowa</t>
  </si>
  <si>
    <t xml:space="preserve">Gwarancja ceny energii elektrycznej przez w okresie obowiązywania umowy. Oferta połączona odpłatnym udostępnieniem urządzeń Pakietu SMART na okres 36 miesięcy
4 WARIANTY PAKIETÓW PRODUKTOWYCH do wyboru przez Klienta: 
- Pakiet Bezpieczeństwo
Ten pakiet pomoże zabezpieczyć dom przed pożarem czy zalaniem. Zadaniem systemu jest powiadomienie, jeśli specjalne czujniki wykryją zagrożenie, nawet jeśli znajdujesz się poza domem.
- Pakiet Ochrona
Ten pakiet pomoże ochronić dom przed włamaniem. Zadaniem systemu jest przesłanie powiadomienia, jeśli czujniki wykryją, że ktoś próbuje dostać się do domu bez wiedzy użytkownika.
- Pakiet Oszczędność
Pakiet pozwoli lepiej kontrolować i zoptymalizować zużycie prądu w domu.
- Pakiet Ogrzewanie
Pakiet pomoże zadbać o optymalną temperaturę w domu. Narzędzie pomoże zapewnić bardziej komfortową temperaturę w poszczególnych pomieszczeniach.
Klient posiada opcję nabycia pakietu produktowego w cenie 1,23zł brutto - szczegóły dostępne w Regulaminie Oferty.
Podstawa naliczania bieżących opłat i częstość wystawianych faktur:
Klient ma do wyboru: 1, 2, 6,lub 12-miesieczny okres rozliczeniowy. Przy 1-2 miesięcznych okresach rozliczeniowych - rozliczenia rzeczywiste, przy 6  i 12 miesiecznych okresach rozliczeniowych rozliczenia rzeczywiste i prognozowe. </t>
  </si>
  <si>
    <t>Sposób wyznaczania ceny godzinowej Ch w zł/MWh: Ch netto  = CTGEh + A + B; Ch brutto = Ch netto + VAT
Sposób wyznaczania ceny rozliczeniowej w danym okresie rozliczeniowym C_rozm w zł/MWh:
C_rozm netto =  suma iloczynów zużycia energii w danej godzinie h i ceny Ch netto w tej godzinie, z wszystkich godzin danego okresu rozliczeniowego podzielona przez wolumen   energii pobranej przez Klienta w danym okresie rozliczeniowym, tj:
C_rozm  netto=(Ch_1×E_1+Ch_2×E_2+...+C_H×E_H)/E_m 
C_rozm  brutto=  C_rozm  netto + VAT
Jeżeli   C_rozm&lt;0   to   C_rozm=A+0,01 zł
C_rozm jest taka sama w każdej strefie czasowej. 
Opisy symboli użyte w wzorach:
CTGEh - cena/kurs energii dla godziny h, notowana na RDN (FIXING I), publikowana na stronie internetowej TGE przeliczona na zł/MWh, z uwzględnieniem, że w przypadku gdy do godz. 17:00 danej doby nie zostaną opublikowane przez TGE ceny dla danej godziny h na dzień następny (Ch), dla tej godziny do rozliczeń jako CTGEh zostanie przyjęta notowana na RDN (FIXING I) cena/kurs energii dla tej samej godziny i dnia z tygodnia poprzedniego.
A  - aktualna na dzień poboru energii stawka podatku akcyzowego (zł/MWh)
B - składnik kosztowo-marżowy, w tym koszty bilansowania handlowego; B = 160,00 zł/MWh
VAT - wartość podatku VAT zgodny z aktualnymi przepisami; aktualna stawka podatku VAT wynosi 23%
h - określona godzina doby w danym okresie rozliczeniowym 
H - liczba wszystkich godzin w danym okresie rozliczeniowym 
Ch1, Ch2, …, CH -  cena energii elektrycznej w godzinie h w danym okresie rozliczeniowym wyznaczona zgodne z ww wzorem (zł/MWh)
E1, E2, …, EH - ilość energii pobranej przez Klienta w godzinie h w danym okresie rozliczeniowym (MWh)
Em - ilość energii pobranej przez Klienta w danym okresie rozliczeniowym wyznaczona jako suma ilości energii pobranej we wszystkich godzinach danego okresu rozliczeniowego.</t>
  </si>
  <si>
    <t xml:space="preserve">W przypadku gdy do godz. 17:00 danej doby nie zostaną opublikowane przez TGE ceny dla danej godziny h na dzień następny (Ch), dla tej godziny do rozliczeń jako CTGEh zostanie przyjęta notowana na RDN (FIXING I) cena/kurs energii dla tej samej godziny i dnia z tygodnia poprzedniego.
W przypadku Klientów będących prosumentami do wyznaczenia ceny rozliczeniowej energii Crozm – przyjęte zostaną ilości energii sumarycznie zbilansowanej w godzinie h, na zasadach o których mowa w Ustawie z dnia 20 lutego 2015 r o odnawialnych źródłach energii.  </t>
  </si>
  <si>
    <t>https://www.stalprodukt.com.pl/osd/</t>
  </si>
  <si>
    <t>Galeria Zielone Arkady</t>
  </si>
  <si>
    <t xml:space="preserve">OGÓLNE WARUNKI UMOWY SPRZEDAŻY ENERGII ELEKTRYCZNEJ (OWU_B2B)
https://polenergia-sprzedaz.pl/dla-domu/najwazniejsze-dokumenty/ </t>
  </si>
  <si>
    <t>grupa taryfowa C12a</t>
  </si>
  <si>
    <t>grupa taryfowa C12b</t>
  </si>
  <si>
    <t>C11:0,6898
C11o: 0,6436</t>
  </si>
  <si>
    <t>C12a: 0,7452
C12b: 0,7287</t>
  </si>
  <si>
    <t>C12a: 0,6604
C12b: 0,5931</t>
  </si>
  <si>
    <t>Centrum Handlowe Rondo Hakena</t>
  </si>
  <si>
    <t>https://www.orlen.pl/pl/dla-biznesu/produkty/energia/energia-elektryczna</t>
  </si>
  <si>
    <t>Energia Korzyści  (C11)</t>
  </si>
  <si>
    <t>Energia Korzyści  (C11O)</t>
  </si>
  <si>
    <t>Energia Korzyści (C12A)</t>
  </si>
  <si>
    <t>Energia Korzyści (C12B)</t>
  </si>
  <si>
    <t>Energia Korzyści (C12O)</t>
  </si>
  <si>
    <t>Energia Korzyści (C12W)</t>
  </si>
  <si>
    <t>Energia Korzyści (C12N)</t>
  </si>
  <si>
    <t>Energia Korzyści (C21)</t>
  </si>
  <si>
    <t>Energia Korzyści (C22a)</t>
  </si>
  <si>
    <t>Energia Korzyści (C22b)</t>
  </si>
  <si>
    <t>Energia Korzyści (C23)</t>
  </si>
  <si>
    <t>Energia Korzyści Prosument  (C11)</t>
  </si>
  <si>
    <t>Energia Korzyści  Prosument (C11O)</t>
  </si>
  <si>
    <t>Energia Korzyści Prosument (C12A)</t>
  </si>
  <si>
    <t>Energia Korzyści Prosument (C12B)</t>
  </si>
  <si>
    <t>Energia Korzyści Prosument (C12O)</t>
  </si>
  <si>
    <t>Energia Korzyści Prosument (C12W)</t>
  </si>
  <si>
    <t>Energia Korzyści Prosument (C12N)</t>
  </si>
  <si>
    <t>Energia Korzyści Prosument (C21)</t>
  </si>
  <si>
    <t>Energia Korzyści Prosument (C22a)</t>
  </si>
  <si>
    <t>Energia Korzyści Prosument (C22b)</t>
  </si>
  <si>
    <t>Energia Korzyści Prosument (C23)</t>
  </si>
  <si>
    <t xml:space="preserve">Z Oferty może skorzystać Klient, który spełnia warunki:
zawrze lub posiada obecnie umowę sprzedaży energii elektrycznej lub umowę kompleksową z PGE Obrót S.A. oraz przedłuży okres obowiązywania umowy; nie posiada przedpłatowego układu pomiarowo – rozliczeniowego; nie wytwarza energii elektrycznej w mikroinstalacji; nie jest członkiem spółdzielni energetycznej w rozumieniu art.2 pkt 33a ustawy z dnia 20 lutego 2015r. o odnawialnych źródłach energii (Dz. U. z 2022 r. poz. 1378 ze zm.) </t>
  </si>
  <si>
    <t>Zielona energia elektryczna zgodna ze standardem Energia 2051</t>
  </si>
  <si>
    <t>Cennik Pomorski C21</t>
  </si>
  <si>
    <t>Cennik Lubuski C21</t>
  </si>
  <si>
    <t>Taryfa dla energii elektrycznej Przedsiębiorstwa Energetyki Cieplnej "Legionowo" Sp. z o.o.</t>
  </si>
  <si>
    <t>Taryfa dla energii elektrycznej w zakresie obrotu dla grup C11</t>
  </si>
  <si>
    <t>Taryfa dla energii elektrycznej w zakresie obrotu  dla grup C12a</t>
  </si>
  <si>
    <t>CENNIK SPRZEDAWCY dla grup taryfowych innych niż G</t>
  </si>
  <si>
    <t>https://polenergia-dystrybucja.pl/cenniki-i-taryfy/</t>
  </si>
  <si>
    <t>Cennik Sprzedawcy dla odbiorców MŚP, którzy nie złożyli oświadczenia odbiorcy uprawnionego oraz obowiązujący wszystkich od 01.02.2025</t>
  </si>
  <si>
    <t>Cennik DLA ENERGII ELEKTRYCZNEJ</t>
  </si>
  <si>
    <t>C22b (stała cena)</t>
  </si>
  <si>
    <t>https://www.lotnisko-chopina.pl/uploads/user_files/Energia%20elektryczna/3.Taryfa/Cennik%20PPL%20EE.pdf</t>
  </si>
  <si>
    <t>Polskie Porty Lotnicze Spółka Akcyjna z siedzibą w Warszawie</t>
  </si>
  <si>
    <t>https://www.potestia.pl/wp-content/uploads/2024/08/OWU-do-Kompleksowej-Umowy-Sprzedazy-i-Dystrybucji-Energii-2021-Potestia.pdf</t>
  </si>
  <si>
    <t>Cena netto energii elektrycznej bez podatku od towarów i usług (VAT)
Cena netto energii elektrycznej (CORN), która obowiązuje dla danego okresu rozliczania niezbilansowania (tj. 15 minut danej doby okresu rozliczeniowego) określana jest jako suma dwóch składników:
I. cena giełdowa energii elektrycznej (CTGE), którą stanowi cena energii elektrycznej  obowiązująca dla danego okresu rozliczania niezbilansowania (ORN) w ramach notowań prowadzonych przez Towarową Giełdę Energii S.A. (TGE) dla kontraktów godzinowych Rynku Dnia Następnego (RDN) FIXING I, przeliczona do wartości wyrażonych w zł/kWh, 
II. stała wartość naszego współczynnika kosztowego (WK) w wysokości równej 0,1500 w zł/kWh.
Cenę netto energii elektrycznej  (CORN) wyliczamy według wzoru:
CORN = CTGE+WK</t>
  </si>
  <si>
    <t>Stała wartość naszego współczynnika kosztowego (WK) w wysokości równej 0,1500 zł/kWh</t>
  </si>
  <si>
    <t>Stała wartość naszego współczynnika kosztowego (WK) ma wysokość brutto równą 0,1845 zł/kWh</t>
  </si>
  <si>
    <t>30,00 eFaktura 
35,00 faktura papierowa</t>
  </si>
  <si>
    <t>36,90 eFaktura 
43,05 faktura papierowa</t>
  </si>
  <si>
    <t>zgodnie z zapisami w umowie</t>
  </si>
  <si>
    <t>UMOWA-SPRZEDAZY_STALA-CENA_10.01.2024-na-strone.pdf</t>
  </si>
  <si>
    <t>Cena zmienna</t>
  </si>
  <si>
    <t>Cena N jest ustalana jest na podstawie średniej ważonej notowań godzinowych na FIX I oraz wolumenu w ten godzinie. Nh = Eh*(Ch+X) gdzie: Nh - należność netto za sprzedaną energię elektryczną w danej godzinie h (zł), H - liczba godzin w danym okresie roliczeniowym, Eh - wolumen energii elektrycznej w godzinie h zmierzony i wyznaczony przez  OSD (MWh), Ch - cena w godzinie h ustalona na fixingu 1 o godzinie 10.30 na Rynaku Dnia Następnego prowadzonym przez Towarową Giełdę Energii S.A. (zł/MWh), X - koszty bilansowania handlowego, koszty uzyskania i umorzenia świadectw pochodzenia, podatek akcyzowy oraz marża handlowa ..... (zł/MWh).</t>
  </si>
  <si>
    <t>Dla odbiorców dysponujących odczytami dobowo- godzinowymi</t>
  </si>
  <si>
    <t>https://renpro.pl/wp-content/uploads/2025/01/UMOWA-SPRZEDAZY_FIX_na-strone.pdf</t>
  </si>
  <si>
    <t xml:space="preserve">N=E*(C+X)                                                         N - należność netto za sprzedaną energię elektryczną w danym okresie rozliczeniowym (zł)                                                                       E - wolumen energii elektrycznej sprzedanej w danym okresie rozliczeniowym, zmierzony i wyznaczony przez OSD (MWh)                          C - średnia cena energii elektrycznej w danym okresie rozliczeniowym, okreslana jako średnia cen w poszczególnych godzinach okresu rozliczeniowego na Towarowej Giełdzie Energii na rynku Dnia Następnego w ramach kursu jednolitego FIXING I o godzinie 10:30 (zł/MWh)                X - koszt bilansowania handlowego, koszt usyskania i umorzenia świadectw pochodzenia oraz akcyzy ..... (zł/MWh)                                                                                         </t>
  </si>
  <si>
    <t>Dla odbiorców bez odczytu dobowo-godzinowego. Na podstawie standardowego profilu OSD przypisanego do taryfy</t>
  </si>
  <si>
    <t>Oferta obowiązuje odbiorców przyłączonych do sieci OSDn Power 21 przyłączonych do sieci OSDp Tauron Dystrybucja S.A.</t>
  </si>
  <si>
    <t xml:space="preserve">Cennik Południowy C21 </t>
  </si>
  <si>
    <t xml:space="preserve">Cennik Południowy C11 </t>
  </si>
  <si>
    <t>Cennik Pomorski C11</t>
  </si>
  <si>
    <t>Cennik Lubuski C11</t>
  </si>
  <si>
    <t xml:space="preserve">OFERTA STAŁA CENA 24 </t>
  </si>
  <si>
    <t>OFERTA STAŁA CENA 36</t>
  </si>
  <si>
    <t>OFERTA ENEA SMART BIZNES 36</t>
  </si>
  <si>
    <t>Taryfa dla energii elektrycznej dla klientów z grup taryfowych A, B, C, R. Symbol grupy taryfowej C11. Energia na potrzeby własne</t>
  </si>
  <si>
    <t>Taryfa dla energii elektrycznej dla klientów z grup taryfowych A, B, C, R. Symbol grupy taryfowej C11. Energia na odsprzedaż</t>
  </si>
  <si>
    <t>Taryfa dla energii elektrycznej dla klientów z grup taryfowych A, B, C, R. Symbol grupy taryfowej C11em. Energia na potrzeby własne</t>
  </si>
  <si>
    <t>Taryfa dla energii elektrycznej dla klientów z grup taryfowych A, B, C, R. Symbol grupy taryfowej C11em. Energia na odsprzedaż</t>
  </si>
  <si>
    <t>Taryfa dla energii elektrycznej dla klientów z grup taryfowych A, B, C, R. Symbol grupy taryfowej C12a. Energia na potrzeby własne</t>
  </si>
  <si>
    <t>Taryfa dla energii elektrycznej dla klientów z grup taryfowych A, B, C, R. Symbol grupy taryfowej C12a. Energia na odsprzedaż</t>
  </si>
  <si>
    <t>Taryfa dla energii elektrycznej dla klientów z grup taryfowych A, B, C, R. Symbol grupy taryfowej C12b. Energia na potrzeby własne</t>
  </si>
  <si>
    <t>Taryfa dla energii elektrycznej dla klientów z grup taryfowych A, B, C, R. Symbol grupy taryfowej C12b. Energia na odsprzedaż</t>
  </si>
  <si>
    <t xml:space="preserve">Huta Bankowa Sp. z o.o. </t>
  </si>
  <si>
    <t>Taryfa HB</t>
  </si>
  <si>
    <t>Przyłączenie do sieci dystrybucji Huty Bankowa 
Sp. z o.o.</t>
  </si>
  <si>
    <t>Przyłączenie do sieci dystrybucyjnej Huty Bankowa 
Sp. z o.o.</t>
  </si>
  <si>
    <t>https://hutabankowa.pl/pl/dokumenty/osd</t>
  </si>
  <si>
    <t>Zamknięte grono Odbiorców przyłączone do sieci dystrybucyjnej  Huty Bankowa Sp. z o.o.</t>
  </si>
  <si>
    <t>Huta Bankowa Sp. z o.o. ul. Sobieskiego 24 41-300 Dąbrowa Górnicza</t>
  </si>
  <si>
    <t>Dla grupy C21 11 zł/mc</t>
  </si>
  <si>
    <t>Dla grupy C21 13,53 zł/mc</t>
  </si>
  <si>
    <t>Przyłączenie do sieci dystrybucyjnej Huty Bankowa Sp. z o.o.</t>
  </si>
  <si>
    <t>EKO Prąd plus GSC z usługą Serwisant 24H Plus 2 lata- dla Firm</t>
  </si>
  <si>
    <t>Eko Prąd plus GSC z usługą Muzyka 24H - 2 lata - dla Firm</t>
  </si>
  <si>
    <t>Eko Prąd plus GSC z usługą Serwisant komputerowy 24H -
2 lata - dla Firm</t>
  </si>
  <si>
    <t>Prąd z Cenami Dynamicznymi od TAURONA</t>
  </si>
  <si>
    <t>Respect Energy S.A.</t>
  </si>
  <si>
    <t>Zgodna z umową</t>
  </si>
  <si>
    <t>Klient deklaruje na podstawie danych z faktury, że zużycie roczne nie przekroczy 100 MWh rocznie</t>
  </si>
  <si>
    <t xml:space="preserve">Klient otrzyma rabat w zakresie opłaty handlowej w wysokości 49,00 zł/miesiąc brutto obowiązujący w okresie trwania umowy.  Podany rabat przyznany zostanie w przypadku wyrażenia przez Klienta zgody na otrzymywanie faktur w formie elektronicznej oraz udzielenia zgód marketingowych. </t>
  </si>
  <si>
    <t>1. Grupa taryfowa C12a.
2. Warunki produktu obowiązują klienta przez okres 24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</si>
  <si>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1. Grupa taryfowa C12a.
2. Warunki produktu obowiązują klienta przez okres 36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</si>
  <si>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1. Grupa taryfowa C12a.
2. Warunki produktu obowiązują klienta przez okres 60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</si>
  <si>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1. Grupa taryfowa C12a.
2. Warunki produktu obowiązują klienta przez okres 120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</si>
  <si>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1. Grupa taryfowa C12b.
2. Warunki produktu obowiązują klienta przez okres 24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</si>
  <si>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Adres: ul. Bonifraterska 17, 00-203 Warszawa, Telefon: 799 356 147, E-mail: bok@respect.energy, Adres WWW: respectenergy.pl</t>
  </si>
  <si>
    <t>TARYFA GWARANTOWANA FIX</t>
  </si>
  <si>
    <t>TARYFA GWARANTOWANA COMPLEX FIX</t>
  </si>
  <si>
    <t>Zakup energii w cenie stałej w całym okresie trwania umowy 
(24 miesiące, 36 miesięcy, 48 miesięcy, 60 miesięcy, 72 miesiące oraz 84 miesiące)</t>
  </si>
  <si>
    <t>naliczana jako 50% wartości umowy do końca czasu jej trwania, z wyjątkiem Klientów o statusie mikro i małego przedsiębiorcy, dla których naliczana jest na podstawie bezpośrednich strat ekonomicznych Sprzedawcy.</t>
  </si>
  <si>
    <t>TARYFA C i G (biznesowe)</t>
  </si>
  <si>
    <t>Klient powinien posiadać licznik zdalnego odczytu</t>
  </si>
  <si>
    <t>TARYFA DYNAMICZNA FLEX</t>
  </si>
  <si>
    <t>30.06.2025</t>
  </si>
  <si>
    <t>Cennik dla energii elektrycznej Nr 15/ZCP-EE/2025</t>
  </si>
  <si>
    <t>1. Grupa taryfowa C12b.
2. Warunki produktu obowiązują klienta przez okres 36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</si>
  <si>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1. Grupa taryfowa C12b.
2. Warunki produktu obowiązują klienta przez okres 60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</si>
  <si>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1. Grupa taryfowa C12b.
2. Warunki produktu obowiązują klienta przez okres 120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</si>
  <si>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Oferta dla mikroprzedsiebiorców 2025/2026</t>
  </si>
  <si>
    <t>https://pulawy.grupaazoty.com/dla-odbiorcow</t>
  </si>
  <si>
    <t>Od dnia 01.02.2025 r. obowiązywać będzie nowa oferta sprzedaży energii elektrycznej skierowana dla mikroprzedsiębiorców. Ceny podano w zł/kWh.</t>
  </si>
  <si>
    <t>nowa oferta - cena obniżona</t>
  </si>
  <si>
    <t>N=E ∙ (α ∙ CBASE + β ∙ CPEAK + X)
gdzie:
N należność za sprzedaną energię elektryczną w danym okresie rozliczeniowym [zł]
X koszt akcyzy, koszt obsługi obowiązujący w okresie rozliczeniowym [zł/MWh], koszt związany z zagwarantowaniem obowiązkowego udziału świadectw pochodzenia przewidzianych aktualnymi przepisami oraz koszty związane z realizacją przedsięwzięć służących poprawie efektywności energetycznej, liczony jako cena średnioważona w danym miesiącu publikowana przez TGE S.A.
E wolumen energii elektrycznej zakupionej przez Klienta w danym okresie rozliczeniowym zgodnie ze  wskazaniami układu pomiarowo-rozliczeniowego [MWh]
CBASE średnia arytmetyczna cen godzinowych określanych w ramach kursu jednolitego o godzinie 10:30  (fixing1) dla godzin dostawy w przedziale od 00:00 do 24:00 w okresie rozliczeniowym
CPEAK średnia arytmetyczna cen godzinowych określanych w ramach kursu jednolitego o godzinie 10:30  (fixing1) dla godzin dostawy w przedziale od 7:00 do 22:00 dla dni roboczych w okresie rozliczeniowym
α,β współczynnik (wagi) określające wielkość zakupu, określone w ofercie
Współczynnik α   0,452
Współczynnik β   0,548
Współczynnik X    345,91 [zł/MWh]
Opłata handlowa dla grupy taryfowej OSDn C11 i C21  35,00 [zł/PPE/m-c]</t>
  </si>
  <si>
    <t>N=E ∙ (α ∙ CBASE + β ∙ CPEAK + X)
gdzie:
N należność za sprzedaną energię elektryczną w danym okresie rozliczeniowym [zł]
X koszt akcyzy, koszt obsługi obowiązujący w okresie rozliczeniowym [zł/MWh], koszt związany z zagwarantowaniem obowiązkowego udziału świadectw pochodzenia przewidzianych aktualnymi przepisami oraz koszty związane z realizacją przedsięwzięć służących poprawie efektywności energetycznej, liczony jako cena średnioważona w danym miesiącu publikowana przez TGE S.A.
E wolumen energii elektrycznej zakupionej przez Klienta w danym okresie rozliczeniowym zgodnie ze  wskazaniami układu pomiarowo-rozliczeniowego [MWh]
CBASE średnia arytmetyczna cen godzinowych określanych w ramach kursu jednolitego o godzinie 10:30  (fixing1) dla godzin dostawy w przedziale od 00:00 do 24:00 w okresie rozliczeniowym
CPEAK średnia arytmetyczna cen godzinowych określanych w ramach kursu jednolitego o godzinie 10:30  (fixing1) dla godzin dostawy w przedziale od 7:00 do 22:00 dla dni roboczych w okresie rozliczeniowym
α,β współczynnik (wagi) określające wielkość zakupu, określone w ofercie
Współczynnik α   0,452
Współczynnik β   0,548
Współczynnik X    227,6 [zł/MWh]
Opłata handlowa dla grupy taryfowej OSDn C11 i C21  35,00 [zł/PPE/m-c]</t>
  </si>
  <si>
    <t>ABACUS ENERGY SPÓŁKA AKCYJNA (dawniej: OZE Energy Sp. z o.o.)</t>
  </si>
  <si>
    <t>Cennik standardowy energii elektrycznej dla firm od 01.01.2025 r.</t>
  </si>
  <si>
    <t xml:space="preserve">Oferta z rabatem na paliwo (wersja R2) </t>
  </si>
  <si>
    <t>Obciążymy Cię odszkodowaniem stanowiącym równowartość 50 % sumy opłat handlowych jakie pozostały do zapłaty od dnia rozwiązania umowy, jeśli: 
a)wypowiesz nam umowę, przed upływem okresu korzystania z warunków naszej oferty; 
b)w okresie korzystania z warunków naszej oferty, zmienisz sprzedawcę i nie złożysz do nas oświadczenia woli o wypowiedzeniu umowy;
c)rozwiążemy z Tobą umowę zgodnie z OWU lub zapisami w umowie;
d)w okresie korzystania z warunków naszej oferty, zmienisz grupę taryfową na taką, która uniemożliwi nam rozliczenie Cię zgodnie z naszą ofertą.
Wysokość odszkodowania za skrócenie okresu korzystania z warunków naszej oferty wynika z poniesionych przez nas bezpośrednich strat ekonomicznych.
Do odszkodowania nie wlicza się kosztów dystrybucji.</t>
  </si>
  <si>
    <t>Okres obowiązywania oferty 24 miesiące.
W ramach naszej oferty klient:
a) otrzyma atrakcyjny, stały 5 % rabat na cenę energii elektrycznej od cennika standardowego;
b) otrzyma kartę paliwową BIZNESTANK z atrakcyjnymi rabatami na zakup paliwa na wszystkich stacjach ORLEN i BLISKA;
c) wybiera sprzedawcę energii elektrycznej, który kontraktuje w ramach tej oferty energię z odnawialnych źródeł.
Odbiorca może wybrać okres rozliczeniowy zgodny z taryfą swojego Operatora Systemu Dystrybucyjnego.
Okres wypowiedzenia umowy jest określony w umowie.</t>
  </si>
  <si>
    <t xml:space="preserve">Oferta podstawowa (wersja R11) </t>
  </si>
  <si>
    <t>https://www.energa.pl/mala-firma/oferty/oferta-podstawowa</t>
  </si>
  <si>
    <t>Okres obowiązywania oferty 24 miesiące.
W ramach naszej oferty klient:
a) otrzyma 5 % rabat na cenę energii elektrycznej od cen z cennika standardowego jeżeli zużywasz powyżej 10MWh/rok;
b) wysokość rabatu oraz wysokość opłaty handlowej są stałe przez cały okres obowiązywania naszej oferty;
c) wybiera sprzedawcę energii elektrycznej, który kontraktuje w ramach tej oferty energię z odnawialnych źródeł.
Odbiorca może wybrać okres rozliczeniowy zgodny z taryfą swojego Operatora Systemu Dystrybucyjnego.
Okres wypowiedzenia umowy jest określony w umowie.</t>
  </si>
  <si>
    <t>Eko firma (wersja R2)</t>
  </si>
  <si>
    <t>Okres obowiązywania oferty 24 miesiące.
W ramach naszej oferty klient:
a) otrzyma certyfikat, który poświadcza, że zakupimy zakontraktowany przez Ciebie wolumen w ramach naszej oferty z odnawialnych źródeł energii;
b) otrzyma atrakcyjny 10% stały rabat na cenę energii elektrycznej.
Odbiorca może wybrać okres rozliczeniowy zgodny z taryfą swojego Operatora Systemu Dystrybucyjnego.
Okres wypowiedzenia umowy jest określony w umowie.</t>
  </si>
  <si>
    <t xml:space="preserve">Bezpieczna Firma (wersja R2) </t>
  </si>
  <si>
    <t>Okres obowiązywania oferty 24 miesiące.
W ramach naszej oferty klient:
a) otrzyma pakiet ochrony antywirusowej dla 3 urządzeń;
b) otrzyma atrakcyjny, stały 10 % rabat na cenę energii elektrycznej;
c) wybiera sprzedawcę energii elektrycznej, który kontraktuje w ramach tej oferty energię z odnawialnych źródeł.
Odbiorca może wybrać okres rozliczeniowy zgodny z taryfą swojego Operatora Systemu Dystrybucyjnego.
Okres wypowiedzenia umowy jest określony w umowie.</t>
  </si>
  <si>
    <t>Wspólnie się opłaca (wersja TS R5)</t>
  </si>
  <si>
    <t>Okres obowiązywania zgodnie z regulaminem nie będzie krótszy niż 12 miesięcy i nie dłuższy niż 24 miesiące. 
W ramach naszej oferty klient:
a) otrzyma atrakcyjny stały rabat na cenę energii elektrycznej;
b) wybiera sprzedawcę energii elektrycznej, który kontraktuje w ramach tej oferty energię z odnawialnych źródeł.
Odbiorca może wybrać okres rozliczeniowy zgodny z taryfą swojego Operatora Systemu Dystrybucyjnego.
Okres wypowiedzenia umowy jest określony w umowie.</t>
  </si>
  <si>
    <t>NETTO
C11, C11em 0,896
C11o 0,8880 
C11s  0,8064
BRUTTO 
C11, C11em 1,1021
C11o 1,0922
C11s 0,9919
NETTO
STREFA I
C12a 1,1437
C12b 1,0571
C12w 1,1737
C12o 1,2462
STREFA II
C12a 0,8150
C12b 0,7231
C12w 0,7292
C12o 0,7861
BRUTTO 
STREFA I
C12a 1,4067
C12b 1,3002
C12w 1,4437
C12o 1,5328
STREFA II
C12a 1,0025
C12b 0,8894
C12w 0,8969
C12o 0,9669</t>
  </si>
  <si>
    <t xml:space="preserve"> Umowa sprzedaży w grupie taryfowej C11 (TPA)</t>
  </si>
  <si>
    <t>C(s) = W(s)(x) * {[∑ni=1 CRDN(i)*V(i)]/V(s)}+PM+Pk+C(AKC)
CS – Cena sprzedaży energii w okresie rozliczeniowym [zł],
WS(x) - Współczynniki strefowe od WS1 do  WS7 zgodnie z poniższą tabelą nr 1, 
CRDN(i) – Cena energii w danej godzinie (i) doby z Rynku Dnia Następnego –  w oparciu o notowaniu kursu jednolitego (Fixing 1) z godziny 10:30 publikowanego przez Towarową Giełdę Energii na stronie internetowej TGE.pl w [zł/MWh];
V(i) –Zużycie energii w danej godzinie (i) okresu rozliczeniowego [MWh];
V(S) – Suma zużycia energii w okresie rozliczeniowym [MWh];
 CPM –  Obwiązujący koszt zakupu świadectw pochodzenia (zielonych, błękitnych, białych) w wysokości 65,12 [zł/MWh];
PK – Pozostałe koszty (marża, bilansowanie, opłata handlowa), w wysokości 50 [zł/MWh]; 
C(AKC) –Cena aktualnej stawki podatku akcyzowego [zł]</t>
  </si>
  <si>
    <r>
      <rPr>
        <u/>
        <sz val="12"/>
        <color rgb="FF000000"/>
        <rFont val="Arial"/>
        <family val="2"/>
        <charset val="238"/>
      </rPr>
      <t>Szczyt</t>
    </r>
    <r>
      <rPr>
        <sz val="12"/>
        <color rgb="FF000000"/>
        <rFont val="Arial"/>
        <family val="2"/>
        <charset val="238"/>
      </rPr>
      <t xml:space="preserve"> : w okresie od 1 kwietnia do 30 września w godzinach : od 8:00 do 11:00 oraz od 20:00 do 21:00; w okresie od 1 pażdziernika do 31 marca w godzinach : od 8:00 do 11:00 oraz od 17:00 do 21:00.</t>
    </r>
    <r>
      <rPr>
        <u/>
        <sz val="12"/>
        <color rgb="FF000000"/>
        <rFont val="Arial"/>
        <family val="2"/>
        <charset val="238"/>
      </rPr>
      <t xml:space="preserve"> Pozaszczyt</t>
    </r>
    <r>
      <rPr>
        <sz val="12"/>
        <color rgb="FF000000"/>
        <rFont val="Arial"/>
        <family val="2"/>
        <charset val="238"/>
      </rPr>
      <t>: pozostałe godziny doby</t>
    </r>
  </si>
  <si>
    <r>
      <rPr>
        <u/>
        <sz val="12"/>
        <color rgb="FF000000"/>
        <rFont val="Arial"/>
        <family val="2"/>
        <charset val="238"/>
      </rPr>
      <t>Strefa dzień</t>
    </r>
    <r>
      <rPr>
        <sz val="12"/>
        <color rgb="FF000000"/>
        <rFont val="Arial"/>
        <family val="2"/>
        <charset val="238"/>
      </rPr>
      <t xml:space="preserve">: od godziny  6:00 do 13:00 oraz od godziny 15:00 do 22:00; </t>
    </r>
    <r>
      <rPr>
        <u/>
        <sz val="12"/>
        <color rgb="FF000000"/>
        <rFont val="Arial"/>
        <family val="2"/>
        <charset val="238"/>
      </rPr>
      <t>Strefa noc</t>
    </r>
    <r>
      <rPr>
        <sz val="12"/>
        <color rgb="FF000000"/>
        <rFont val="Arial"/>
        <family val="2"/>
        <charset val="238"/>
      </rPr>
      <t>: od godziny 13:00 do 15:00 oraz od godziny 22:00 do 6:00</t>
    </r>
  </si>
  <si>
    <t>Cennik energii elektrycznej nr 10</t>
  </si>
  <si>
    <t>a. iloczyn 50% prognozowanego zużycia Klienta w okresie, o jaki została skrócona Umowa oraz cen energii elektrycznej obowiązującej w okresie stosowania ceny oraz</t>
  </si>
  <si>
    <t>b. iloczyn Opłaty handlowej ustalonej w okresie stosowania ceny, przewidzianej do stosowania w okresie, o jaki została skrócona Umowa.</t>
  </si>
  <si>
    <t>*wysokość Opłaty jednorazowej nie może być wyższa, niż bezpośrednio poniesione straty ekonomiczne, jakie Sprzedawca poniesie w wyniku zabezpieczenia energii elektrycznej dla Klienta.</t>
  </si>
  <si>
    <t>Taryfa dla obrotu energii elektrycznej</t>
  </si>
  <si>
    <t>DEE/406/189/W/OKA/2020/PS</t>
  </si>
  <si>
    <t>całodobowa</t>
  </si>
  <si>
    <t>3 miesiące / za porouzmieniem Stron</t>
  </si>
  <si>
    <t>zawarcie umowy kompleksowej / sprzedaży energii elektrycznej</t>
  </si>
  <si>
    <t xml:space="preserve">W przypadku rozwiązania Umowy przed upływem okresu obowiązywania cen,  dla poszczególnych PPE z przyczyn nieleżących po stronie Sprzedawcy lub w przypadku uniemożliwienia realizacji sprzedaży energii elektrycznej z przyczyn nieleżących po stronie Sprzedawcy, Sprzedawca ma prawo naliczyć Klient-owi opłatę z tytułu kosztu rezygnacji z warunków Oferty.Opłata z tytułu kosztu rezygnacji liczona jest odrębnie dla każdego PPE, w stosunku, do którego nastąpiła rezygnacja z Oferty lub w stosunku, do którego uniemożliwiono realizację sprzedaży energii elektrycznej, jako suma opłat.Wysokość opłaty z tytułu kosztów rezygnacji ustala się na podstawie algorytmu wskazanego w załączniku  do Oferty Klient zapłaci opłatę z tytułu kosztów rezygnacji w terminie wskazanym w dokumencie księgowym doręczonym wezwaniem do zapłaty przez Sprzedawcę.
Algorytm wyliczenia opłaty z tytuły kosztów rezygnacji.
Gdzie:
s- suma opłat za przedterminowe rozwiązanie umowy dla danego roku kalendarzowego [PLN];
n – liczba miesięcy okresu objętego wypowiedzeniem w tym danym roku kalendarzowym [szt];
r_l – wartość opłaty za przedterminowe rozwiązanie umowy (energia) dla miesiąca l [PLN];
Gdzie:
w_(l )– wolumen w miesiącu l objętym wypowiedzeniem [MWh];
w- wolumen umowy w danym roku kalendarzowym [MWh];
v- wolumen zużyty w okresie obowiązywania umowy w danym roku kalendarzowym [MWh];
C_l^k - cena pasma dla miesiąca l na moment zaakceptowania warunków umowy [PLN/MWh];
 Cena pasma - kurs rozliczeniowy adekwatnego, dla okresu sprzedaży , produktu notowanego na TGE w dniu akceptacji oferty. Jako adekwatny produkt dla danego miesiąca l przyjmuje się w pierwszej kolejności produkt miesięczny, w przypadku braku jego notowań produkt kwartalny, w którym przypada ten miesiąc, a w przypadku braku produktu miesięcznego i kwartalnego – produkt roczny, w którym przypada ten miesiąc.
C_l^r - kurs rozliczeniowy adekwatnego, dla miesiąca l, produktu notowanego na TGE w ostatnim dniu, w którym był notowany w okresie poprzedzającym rozwiązanie umowy. Jako adekwatny dla danego miesiąca l produkt przyjmuje się w pierwszej kolejności produkt miesięczny, w przypadku braku jego notowań produkt kwartalny, w którym przypada ten miesiąc, a w przypadku braku produktu miesięcznego i kwartalnego – produkt roczny, w którym przypada ten miesiąc.
q_l – wartość opłaty za przedterminowe rozwiązanie umowy (prawa majątkowe) dla miesiąca l [PLN];
 Gdzie:
w_(l )–  wolumen w miesiącu l objętym wypowiedzeniem [MWh] obliczany zgodnie ze wzorem opisanym powyżej;
〖PM〗_o – kurs rozliczeniowy indeksu TGEozea notowanego na TGE z najbliższej sesji odbywającej po dniu akceptacji oferty, w trakcie, której zanotowano obrót [PLN/MWh];
〖PM〗_1 – kurs rozliczeniowy indeksu TGEozea notowanego na TGE z najbliższej sesji odbywającej po dniu rozwiązania umowy, w trakcie której zanotowano obrót [PLN/MWh];
z -  wymagany dla danego okresu objętego wypowiedzeniem udział procentowy Praw Majątkowych, zgodnie z obowiązującymi przepisami, w dniu rozwiązania umowy [%];
t – składnik opłaty za przedterminowe rozwiązanie umowy (inne koszty Sprzedawcy) dla miesiąca l [PLN]
gdzie:
y – wynosi 0,00 [PLN/MWh] dla podmiotu uprawnionego, przez którego rozumie się Klienta będącego mikroprzedsiębiorcą lub małym przedsiębiorcą w rozumieniu art. 7 ust. 1 pkt 1 i 2 ustawy z dnia 6 marca 2018 r. - Prawo przedsiębiorców,
y – wynosi 100,00 [PLN/MWh] dla podmiotu nieuprawnionego, przez którego rozumie się Klienta niebędącego mikroprzedsiębiorcą lub małym przedsiębiorcą w rozumieniu art. 7 ust. 1 pkt 1 i 2 ustawy z dnia 6 marca 2018 r. - Prawo przedsiębiorców.
</t>
  </si>
  <si>
    <t>Energit Sp. z o.o.</t>
  </si>
  <si>
    <t>ENERGIT Sp. z o.o.
ul. Kameńskiego 11, 30-644 Kraków
E-mail:biuro2energit.pl; tel: +48 (12) 298 60 27</t>
  </si>
  <si>
    <t>https://obrot.energynat.pl/wp-content/uploads/2024/08/Cennik-ENERGYNAT-2024.pdf</t>
  </si>
  <si>
    <t>C11, C11em (stała cena)</t>
  </si>
  <si>
    <t>oferta dostępna w kanałach stacjonarnych i telefonicznie</t>
  </si>
  <si>
    <t>Obciążymy Cię odszkodowaniem stanowiącym równowartość 50 % sumy opłat handlowych jakie pozostały do zapłaty od dnia rozwiązania umowy , jeśli: 
a)wypowiesz nam umowę, przed upływem okresu korzystania z warunków naszej oferty; 
b)w okresie korzystania z warunków naszej oferty, zmienisz sprzedawcę i nie złożysz do nas oświadczenia woli o wypowiedzeniu umowy;
c)rozwiążemy z Tobą umowę zgodnie z OWU lub zapisami w umowie;
d)w okresie korzystania z warunków naszej oferty, zmienisz grupę taryfową na taką, która uniemożliwi nam rozliczenie Cię zgodnie z naszą ofertą.
Wysokość odszkodowania za skrócenie okresu korzystania z warunków naszej oferty wynika z poniesionych przez nas bezpośrednich strat ekonomicznych.
Do odszkodowania nie wlicza się kosztów dystrybucji.
Naliczone  odszkodowanie nie będzie wyższe niż suma opłat handlowych należnych za 12 miesięcy</t>
  </si>
  <si>
    <t>dostępne w kanałach stacjonarnych i telefonicznie</t>
  </si>
  <si>
    <t>stała cena przez okres 24 miesięcy, wraz z zabezpieczonymi gwarancjami pochodzenia dla wolumenu w tej ofercie</t>
  </si>
  <si>
    <t xml:space="preserve">C11o (stała cena)
</t>
  </si>
  <si>
    <t>C11s (stała cena)</t>
  </si>
  <si>
    <t>C12a (stała cena)</t>
  </si>
  <si>
    <t>stała cena przez okres 24 miesięcy,wraz z zabezpieczonymi gwarancjami pochodzenia dla wolumenu w tej ofercie</t>
  </si>
  <si>
    <t>C12b (stała cena)</t>
  </si>
  <si>
    <t>C12w (stała cena)</t>
  </si>
  <si>
    <t>C12o (stała cena)</t>
  </si>
  <si>
    <t>oferta dostępna w kanałach stacjonarnych i www</t>
  </si>
  <si>
    <t>C11o (stała cena)</t>
  </si>
  <si>
    <t>29,00 eFaktura
34,00 faktura papierowa</t>
  </si>
  <si>
    <t>35,67 eFaktura
41,82 faktura papierowa</t>
  </si>
  <si>
    <t>stała cena przez okres 36 miesięcy,wraz z zabezpieczonymi gwarancjami pochodzenia dla wolumenu w tej ofercie</t>
  </si>
  <si>
    <t>28,00 eFaktura
33,00 faktura papierowa</t>
  </si>
  <si>
    <t>34,44 eFaktura
40,59 faktura papierowa</t>
  </si>
  <si>
    <t>stała cena przez okres 48 miesięcy,wraz z zabezpieczonymi gwarancjami pochodzenia dla wolumenu w tej ofercie</t>
  </si>
  <si>
    <t>stała cena przez okres 48 miesięcy, wraz z zabezpieczonymi gwarancjami pochodzenia dla wolumenu w tej ofercie</t>
  </si>
  <si>
    <t>Energia OdNowa  (C11)</t>
  </si>
  <si>
    <t>Energia OdNowa  (C11O)</t>
  </si>
  <si>
    <t>Energia OdNowa (C12A)</t>
  </si>
  <si>
    <t>Energia OdNowa (C12B)</t>
  </si>
  <si>
    <t>Energia OdNowa (C12O)</t>
  </si>
  <si>
    <t>Energia OdNowa (C12W)</t>
  </si>
  <si>
    <t>Energia OdNowa (C12N)</t>
  </si>
  <si>
    <t>Energia OdNowa (C21)</t>
  </si>
  <si>
    <t>Energia OdNowa (C22a)</t>
  </si>
  <si>
    <t>Energia OdNowa (C22b)</t>
  </si>
  <si>
    <t>Energia OdNowa (C23)</t>
  </si>
  <si>
    <t xml:space="preserve">Z Oferty może skorzystać Klient, który spełnia warunki:
zawrze umowę kompleksową z PGE Obrót S.A.; nie posiada przedpłatowego układu pomiarowo – rozliczeniowego; nie wytwarza energii elektrycznej w mikroinstalacji; nie jest członkiem spółdzielni energetycznej w rozumieniu art.2 pkt 33a ustawy z dnia 20 lutego 2015r. o odnawialnych źródłach energii (Dz. U. z 2022 r. poz. 1378 ze zm.), jest Odbiorcą o rocznym zużyciu nie przekraczającym 50 MWh </t>
  </si>
  <si>
    <t>5.05.2025 r.</t>
  </si>
  <si>
    <t>0,5490 (cena do 31.12.2025) 0,6490 (cena od 01.01.2026 - 31.12.2027)</t>
  </si>
  <si>
    <t>0,6753 (cena do 31.12.2025) 0,7983 (cena od 01.01.2026 - 31.12.2027)</t>
  </si>
  <si>
    <t>0,6510 (cena do 31.12.2025) 0,7550 (cena od 01.01.2026 - 31.12.2027)</t>
  </si>
  <si>
    <t>0,8007 (cena do 31.12.2025) 0,9287 (cena od 01.01.2026 - 31.12.2027)</t>
  </si>
  <si>
    <t>0,5960 (cena do 31.12.2025) 0,7040 (cena od 01.01.2026 - 31.12.2027)</t>
  </si>
  <si>
    <t>0,7331 (cena do 31.12.2025) 0,8659 (cena od 01.01.2026 - 31.12.2027)</t>
  </si>
  <si>
    <t>0,5420 (cena do 31.12.2025) 0,6390 (cena od 01.01.2026 - 31.12.2027)</t>
  </si>
  <si>
    <t>0,6667 (cena do 31.12.2025) 0,7860 (cena od 01.01.2026 - 31.12.2027)</t>
  </si>
  <si>
    <t>0,5980 (cena do 31.12.2025) 0,7020 (cena od 01.01.2026 - 31.12.2027)</t>
  </si>
  <si>
    <t>0,7355 (cena do 31.12.2025) 0,8635 (cena od 01.01.2026 - 31.12.2027)</t>
  </si>
  <si>
    <t>0,5490 (cena do 31.12.2025) 0,6450 (cena od 01.01.2026 - 31.12.2027)</t>
  </si>
  <si>
    <t>0,8635 (cena do 31.12.2025) 0,7934 (cena od 01.01.2026 - 31.12.2027)</t>
  </si>
  <si>
    <t>0,7340 (cena do 31.12.2025) 0,8490 (cena od 01.01.2026 - 31.12.2027)</t>
  </si>
  <si>
    <t>0,9028 (cena do 31.12.2025) 1,0443 (cena od 01.01.2026 - 31.12.2027)</t>
  </si>
  <si>
    <t>0,6160 (cena do 31.12.2025) 0,7130 (cena od 01.01.2026 - 31.12.2027)</t>
  </si>
  <si>
    <t>0,7577 (cena do 31.12.2025) 0,8770 (cena od 01.01.2026 - 31.12.2027)</t>
  </si>
  <si>
    <t>0,6160 (cena do 31.12.2025) 0,7240 (cena od 01.01.2026 - 31.12.2027)</t>
  </si>
  <si>
    <t>0,7577 (cena do 31.12.2025) 0,8905 (cena od 01.01.2026 - 31.12.2027)</t>
  </si>
  <si>
    <t>0,6753 (cena do 31.12.2025) 0,7943 (cena od 01.01.2026 - 31.12.2027)</t>
  </si>
  <si>
    <t>0,5540 (cena do 31.12.2025) 0,6570 (cena od 01.01.2026 - 31.12.2027)</t>
  </si>
  <si>
    <t>0,6814 (cena do 31.12.2025) 0,8081 (cena od 01.01.2026 - 31.12.2027)</t>
  </si>
  <si>
    <t>0,4890 (cena do 31.12.2025) 0,5800 (cena od 01.01.2026 - 31.12.2027)</t>
  </si>
  <si>
    <t>0,6015 (cena do 31.12.2025) 0,7134 (cena od 01.01.2026 - 31.12.2027)</t>
  </si>
  <si>
    <t>0,5430 (cena do 31.12.2025) 0,6400 (cena od 01.01.2026 - 31.12.2027)</t>
  </si>
  <si>
    <t>0,6679 (cena do 31.12.2025) 0,7872 (cena od 01.01.2026 - 31.12.2027)</t>
  </si>
  <si>
    <t>0,5880 (cena do 31.12.2025) 0,6920 (cena od 01.01.2026 - 31.12.2027)</t>
  </si>
  <si>
    <t>0,7232 (cena do 31.12.2025) 0,8512 (cena od 01.01.2026 - 31.12.2027)</t>
  </si>
  <si>
    <t>0,5270 (cena do 31.12.2025) 0,6200 (cena od 01.01.2026 - 31.12.2027)</t>
  </si>
  <si>
    <t>0,6482 (cena do 31.12.2025) 0,7626 (cena od 01.01.2026 - 31.12.2027)</t>
  </si>
  <si>
    <t>0,5490 (cena do 31.12.2025) 0,6460 (cena od 01.01.2026 - 31.12.2027)</t>
  </si>
  <si>
    <t>0,6753 (cena do 31.12.2025) 0,7946 (cena od 01.01.2026 - 31.12.2027)</t>
  </si>
  <si>
    <t>0,5360 (cena do 31.12.2025) 0,6310 (cena od 01.01.2026 - 31.12.2027)</t>
  </si>
  <si>
    <t>0,6593 (cena do 31.12.2025) 0,7761 (cena od 01.01.2026 - 31.12.2027)</t>
  </si>
  <si>
    <t>0,5450 (cena do 31.12.2025) 0,6410 (cena od 01.01.2026 - 31.12.2027)</t>
  </si>
  <si>
    <t>0,6704 (cena do 31.12.2025) 0,7884 (cena od 01.01.2026 - 31.12.2027)</t>
  </si>
  <si>
    <t>0,6470 (cena do 31.12.2025) 0,7620 (cena od 01.01.2026 - 31.12.2027)</t>
  </si>
  <si>
    <t>0,7958 (cena do 31.12.2025) 0,9373 (cena od 01.01.2026 - 31.12.2027)</t>
  </si>
  <si>
    <t>0,5220 (cena do 31.12.2025) 0,6140 (cena od 01.01.2026 - 31.12.2027)</t>
  </si>
  <si>
    <t>0,6421 (cena do 31.12.2025) 0,7552 (cena od 01.01.2026 - 31.12.2027)</t>
  </si>
  <si>
    <t xml:space="preserve"> Lato (od 1 kwietnia do 30 września)
Szczyt przedpołudniowy 7:00 - 13:00
Szczyt popołudniowy 19:00 - 22:00
Strefa pozaszczytowa 13:00 - 19:00; 22:00 - 7:00; sb-ndz
Zima (od 1 padziernik do 31 marca)
Szczyt przedpołudniowy 7:00 - 13:00
Szczyt popołudniowy 16:00 - 22:00
Strefa pozaszczytowa 13:00 - 16:00; 22:00 - 7:00; sb-ndz</t>
  </si>
  <si>
    <t>W przypadku rozwiązania Umowy przed upływem okresu obowiązywania cen,  dla poszczególnych PPE z przyczyn nieleżących po stronie Sprzedawcy lub w przypadku uniemożliwienia realizacji sprzedaży energii elektrycznej z przyczyn nieleżących po stronie Sprzedawcy, Sprzedawca ma prawo naliczyć Klient-owi opłatę z tytułu kosztu rezygnacji z warunków Oferty.Opłata z tytułu kosztu rezygnacji liczona jest odrębnie dla każdego PPE, w stosunku, do którego nastąpiła rezygnacja z Oferty lub w stosunku, do którego uniemożliwiono realizację sprzedaży energii elektrycznej, jako suma opłat.Wysokość opłaty z tytułu kosztów rezygnacji ustala się na podstawie algorytmu wskazanego w załączniku  do Oferty Klient zapłaci opłatę z tytułu kosztów rezygnacji w terminie wskazanym w dokumencie księgowym doręczonym wezwaniem do zapłaty przez Sprzedawcę.
Algorytm wyliczenia opłaty z tytuły kosztów rezygnacji.
Gdzie:
s- suma opłat za przedterminowe rozwiązanie umowy dla danego roku kalendarzowego [PLN];
n – liczba miesięcy okresu objętego wypowiedzeniem w tym danym roku kalendarzowym [szt];
r_l – wartość opłaty za przedterminowe rozwiązanie umowy (energia) dla miesiąca l [PLN];
Gdzie:
w_(l )– wolumen w miesiącu l objętym wypowiedzeniem [MWh];
w- wolumen umowy w danym roku kalendarzowym [MWh];
v- wolumen zużyty w okresie obowiązywania umowy w danym roku kalendarzowym [MWh];
C_l^k - cena pasma dla miesiąca l na moment zaakceptowania warunków umowy [PLN/MWh];
 Cena pasma - kurs rozliczeniowy adekwatnego, dla okresu sprzedaży , produktu notowanego na TGE w dniu akceptacji oferty. Jako adekwatny produkt dla danego miesiąca l przyjmuje się w pierwszej kolejności produkt miesięczny, w przypadku braku jego notowań produkt kwartalny, w którym przypada ten miesiąc, a w przypadku braku produktu miesięcznego i kwartalnego – produkt roczny, w którym przypada ten miesiąc.
C_l^r - kurs rozliczeniowy adekwatnego, dla miesiąca l, produktu notowanego na TGE w ostatnim dniu, w którym był notowany w okresie poprzedzającym rozwiązanie umowy. Jako adekwatny dla danego miesiąca l produkt przyjmuje się w pierwszej kolejności produkt miesięczny, w przypadku braku jego notowań produkt kwartalny, w którym przypada ten miesiąc, a w przypadku braku produktu miesięcznego i kwartalnego – produkt roczny, w którym przypada ten miesiąc.
q_l – wartość opłaty za przedterminowe rozwiązanie umowy (prawa majątkowe) dla miesiąca l [PLN];
 Gdzie:
w_(l )–  wolumen w miesiącu l objętym wypowiedzeniem [MWh] obliczany zgodnie ze wzorem opisanym powyżej;
〖PM〗_o – kurs rozliczeniowy indeksu TGEozea notowanego na TGE z najbliższej sesji odbywającej po dniu akceptacji oferty, w trakcie, której zanotowano obrót [PLN/MWh];
〖PM〗_1 – kurs rozliczeniowy indeksu TGEozea notowanego na TGE z najbliższej sesji odbywającej po dniu rozwiązania umowy, w trakcie której zanotowano obrót [PLN/MWh];
z -  wymagany dla danego okresu objętego wypowiedzeniem udział procentowy Praw Majątkowych, zgodnie z obowiązującymi przepisami, w dniu rozwiązania umowy [%];
t – składnik opłaty za przedterminowe rozwiązanie umowy (inne koszty Sprzedawcy) dla miesiąca l [PLN]
gdzie:
y – wynosi 0,00 [PLN/MWh] dla podmiotu uprawnionego, przez którego rozumie się Klienta będącego mikroprzedsiębiorcą lub małym przedsiębiorcą w rozumieniu art. 7 ust. 1 pkt 1 i 2 ustawy z dnia 6 marca 2018 r. - Prawo przedsiębiorców,
y – wynosi 100,00 [PLN/MWh] dla podmiotu nieuprawnionego, przez którego rozumie się Klienta niebędącego mikroprzedsiębiorcą lub małym przedsiębiorcą w rozumieniu art. 7 ust. 1 pkt 1 i 2 ustawy z dnia 6 marca 2018 r. - Prawo przedsiębiorców.</t>
  </si>
  <si>
    <t xml:space="preserve">Oferta przewiduje dwa okresy cenowe, w których obowiązują dwa zestawy cen. I okres cenowy obowiązuje do 31.12.2025 r. II okres obowiązywania cen do 31.12.2027 r.
W Spółce  stosowane są rózne okresy rozliczeń Klientów (miesięczne, dwumiesięczne, półroczne)
Wcześniejsze wypowiedzenie oferty wiąże się z naliczeniem opłaty z tytułu kosztów rezygnacji </t>
  </si>
  <si>
    <t>Respect Energy - 100% zielonej energii dla domu i mieszkania</t>
  </si>
  <si>
    <t>STANDARDOWA - 1080 - FW</t>
  </si>
  <si>
    <t>35,00 zł/m-c 
faktura papierowa/
10,00 zł/m-c e-faktura</t>
  </si>
  <si>
    <t>43,05 zł/m-c 
faktura papierowa/
12,30 zł/m-c e-faktura</t>
  </si>
  <si>
    <t>Umowa oraz gwarancja ceny obowiązuje do 31 grudnia 2028 roku.
W ramach oferty Klient otrzymuje gwarancję nabycia przez Sprzedawcę gwarancji pochodzenia, o których mowa w ustawie z dnia 20 lutego 2015 o odnawialnych źródłach energii. Ilość nabywanych gwarancji pochodzenia potwierdzających wytworzenie energii elektrycznej z odnawialnych źródeł odpowiadać będzie ilości energii pobranej przez Klienta.
Podstawa naliczania bieżących opłat i częstość wystawianych faktur:
Klient ma do wyboru: 1, 2, 6,lub 12-miesieczny okres rozliczeniowy. Przy 1-2 miesięcznych okresach rozliczeniowych - rozliczenia rzeczywiste, przy 6  i 12 miesiecznych okresach rozliczeniowych rozliczenia rzeczywiste i prognozowe.
Umowa kompleksowa dostępna wyłącznie w rejonie dystrybucji Enea Operator.</t>
  </si>
  <si>
    <t>Prąd dla Firm w stałej cenie na 1 rok (C11)</t>
  </si>
  <si>
    <t>Prąd dla Firm w stałej cenie na 2 lata (C11)</t>
  </si>
  <si>
    <t>Prąd dla Firm w stałej cenie na 3 lata (C11)</t>
  </si>
  <si>
    <t>Prąd dla Firm w stałej cenie na 5 lat (C11)</t>
  </si>
  <si>
    <t>Prąd dla Firm w stałej cenie na 10 lat (C11)</t>
  </si>
  <si>
    <t>Prąd dla Firm w stałej cenie na 1 rok (C12a)</t>
  </si>
  <si>
    <t>Prąd dla Firm w stałej cenie na 2 lata (C12a)</t>
  </si>
  <si>
    <t>Prąd dla Firm w stałej cenie na 3 lata (C12a)</t>
  </si>
  <si>
    <t>Prąd dla Firm w stałej cenie na 5 lat (C12a)</t>
  </si>
  <si>
    <t>Prąd dla Firm w stałej cenie na 10 lat (C12a)</t>
  </si>
  <si>
    <t>Prąd dla Firm w stałej cenie na 1 rok (C12b)</t>
  </si>
  <si>
    <t>Prąd dla Firm w stałej cenie na 2 lata (C12b)</t>
  </si>
  <si>
    <t>Prąd dla Firm w stałej cenie na 3 lata (C12b)</t>
  </si>
  <si>
    <t>Prąd dla Firm w stałej cenie na 5 lat (C12b)</t>
  </si>
  <si>
    <t>Prąd dla Firm w stałej cenie na 10 lat (C12b)</t>
  </si>
  <si>
    <t>1. Grupa taryfowa C11.
2. Warunki produktu obowiązują klienta przez okres 24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</si>
  <si>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1. Grupa taryfowa C11.
2. Warunki produktu obowiązują klienta przez okres 36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</si>
  <si>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1. Grupa taryfowa C11.
2. Warunki produktu obowiązują klienta przez okres 60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</si>
  <si>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1. Grupa taryfowa C11.
2. Warunki produktu obowiązują klienta przez okres 120 miesięcy od momentu rozpoczęcia sprzedaży energii.
3. W okresie obowiązywania warunków produktu Klient ma zagwarantowaną niezmienność ceny energii.
4. Po okresie obowiązywania warunków produktu Klient będzie rozliczany według Cennika Sprzedawcy.
5. Klient ma możliwość wykorzystania kodów rabatowych.</t>
  </si>
  <si>
    <t>Nowa taryfa
Taryfa dla energii elektrycznej SRK S.A. dla odbiorców grup taryfowych B, C i R</t>
  </si>
  <si>
    <t>Taryfa dla energii elektrycznej Stalprodukt SA w zakresie obrotu energią elektryczną</t>
  </si>
  <si>
    <t>Cennik standardowy / Stabila przyszłość</t>
  </si>
  <si>
    <t>2024: 0,7319;
 2025: 0,7995; 
2026: 0,8413; 
 2027: 0,8979;
 2028: 0,8979</t>
  </si>
  <si>
    <t>2024: 0,645;
2025:0, 699;
 2026: 0,740; 
 2027: 0,767;
2028: 0,767</t>
  </si>
  <si>
    <t>2024: 0,7934
 2025: 0,8598 
2026: 0,9102
2027: 0,9434
 2028: 0,9434</t>
  </si>
  <si>
    <t>2024: 0,565; 
2025: 0,667;
 2026: 0,670;
 2027: 0,709; 
2028: 0,709</t>
  </si>
  <si>
    <t>2024: 0,6949 
2025: 0,8204
 2026: 0,8241
 2027: 0,8721 
2028: 0,8721</t>
  </si>
  <si>
    <t>Kwota będąca równowartością iloczynu różnicy pomiędzy sumarycznym wolumenem wskazanym w Załączniku nr 1 dla wszystkich określonych tam PPE, a wolumenem pobranym do dnia rozwiązania Umowy:- różnicy pomiędzy ceną, która wynikać będzie z warunków handlowych określonych w umowie, a ceną odsprzedaży Energii Elektrycznej i/lub Kolorów/praw majątkowych na rynek, wyznaczonej w oparciu o produkty dostępne na Towarowej Giełdzie Energii (z  uwzględnieniem kosztów, jakie Sprzedawca poniesie w celu zrealizowania ww. odsprzedaży) w momencie rozwiązania Umowy, pod warunkiem, że cena odprzedaży będzie niższa od ceny wyznaczonej w oparciu o warunki handlowe określone w umowie</t>
  </si>
  <si>
    <t>Ignitis Polska Sp. z o.o.</t>
  </si>
  <si>
    <t>Ignitis Polska Sp. z o.o.
Puławska 2, Budynek A
02-566 Warszawa
https://ignitis.pl/
+ 48 22 166 29 00</t>
  </si>
  <si>
    <t>SPOT h - kolory FIX</t>
  </si>
  <si>
    <t xml:space="preserve">Cena dostawy dla SPOT = średnia cena SPOT + kolory + akcyza + opłata stała
</t>
  </si>
  <si>
    <t xml:space="preserve">ROZLICZENIE POPRZEZ SPOT
• Rzeczywisty pobór energii elektrycznej Kupującego (na podstawie godzinowych danych otrzymanych od Operatora Systemu Dystrybucyjnego) zostanie rozliczony z uwzględnieniem godzinowych cen fixingu 1 RDN.
• Formuła rozliczeniowa oparta będzie na średniej ważonej wolumenem miesięcznym pobranym przez Kupującego (suma iloczynów wolumenu i ceny dla każdej godziny doby / suma wolumenu)
KOLORY
• zawarte zgodnie z obecnym stanem prawnym (zielony, niebieski, biały)
• Strony zgodnie postanawiają, że w przypadku, gdy w okresie obowiązywania Umowy, zgodnie z zapisami przepisów prawa powszechnie obowiązującego, zmianie ulegną regulacje dotyczące kosztów pozyskania i umorzenia praw majątkowych, warunki handlowe ulegną zmianie o koszty wynikające z tych zmienionych przepisów prawa i zostaną wprowadzone do rozliczeń przez Sprzedawcę od dnia wejścia w życie powyższych zmian.
</t>
  </si>
  <si>
    <t>Energia Powitalna R2</t>
  </si>
  <si>
    <t>Z oferty może skorzystać Nowy klient,który conajmniej od 6 miesięcy nie miał zawartej umowy,  który  zawrze umowę kompleksową lub na sprzedaż energii, udostępni adres email ww celu realizacji umowy, ma jedno- lub dwustrefową grupę taryfową, nie ma licznika przedpłatowego; nie ma wobec EOB zaległości finansowych; sprzedaż energii elektrycznej nie wchodzi w zakres działalności klienta; nie jest członkiem spółdzielni energetycznej, nie jest konsumentem oraz jest przedsiębiorcą albo rolnikiem. 
Nowy klient – klient, który:
a) nie jest stroną umowy z Energa Obrót w okresie ostatnich 6 miesięcy dla danego punktu poboru energii elektrycznej, 
b) dokonał przepisania PPE na siebie w wyniku zmiany właściciela, najemcy lub posiadacza z innego tytułu prawnego do obiektu, w którym znajduje się PPE, przy czym wcześniejsza umowa została rozwiązana lub przepisanie nastąpiło na podstawie cesji, 
c) dokonał przyłączenia nowego PPE do sieci dystrybucyjnej i zawierasz pierwszą umowę sprzedaży energii elektrycznej lub umowę kompleksową dla tego PPE lub 
d) zmienił sprzedawcę energii elektrycznej i zawarł umowę z Energa Obrót pod warunkiem, że w okresie ostatnich 6 miesięcy nie byłeś klientem Energa Obrót dla danego PPE. 
Nie jest Nowym klientem, klient gdy dokonuje zmiany warunków istniejącej umowy bez zmiany sprzedawcy, ani wtedy kiedy w okresie obowiązywania  umowy z Energa Obrót dokonuje aktualizacji danych;
e) nie jest odbiorcą w VI grupie przyłączeniowej</t>
  </si>
  <si>
    <t>Z oferty może skorzystać Nowy klient,który conajmniej od 6 miesięcy nie miał zawartej umowy,  który  zawrze umowę kompleksową lub na sprzedaż energii, udostępni adres email ww celu realizacji umowy, ma jedno- lub dwustrefową grupę taryfową, nie ma licznika przedpłatowego; nie ma wobec EOB zaległości finansowych; sprzedaż energii elektrycznej nie wchodzi w zakres działalności klienta; nie jest członkiem spółdzielni energetycznej, nie jest konsumentem oraz jest przedsiębiorcą albo rolnikiem. 
Nowy klient – klient, który:
a) nie jest stroną umowy z Energa Obrót w okresie ostatnich 6 miesięcy dla danego punktu poboru energii elektrycznej, 
b) dokonał przepisania PPE na siebie w wyniku zmiany właściciela, najemcy lub posiadacza z innego tytułu prawnego do obiektu, w którym znajduje się PPE, przy czym wcześniejsza umowa została rozwiązana lub przepisanie nastąpiło na podstawie cesji, 
c) dokonał przyłączenia nowego PPE do sieci dystrybucyjnej i zawierasz pierwszą umowę sprzedaży energii elektrycznej lub umowę kompleksową dla tego PPE lub 
d) zmienił sprzedawcę energii elektrycznej i zawarł umowę z Energa Obrót pod warunkiem, że w okresie ostatnich 6 miesięcy nie byłeś klientem Energa Obrót dla danego PPE. 
Nie jest Nowym klientem, klient gdy dokonuje zmiany warunków istniejącej umowy bez zmiany sprzedawcy, ani wtedy kiedy w okresie obowiązywania  umowy z Energa Obrót dokonuje aktualizacji danych.
e) nie jest odbiorcą w VI grupie przyłączeniowej</t>
  </si>
  <si>
    <t>Z oferty może skorzystać Nowy klient,który conajmniej od 6 miesięcy nie miał zawartej umowy,  który  zawrze umowę kompleksową lub na sprzedaż energii, udostępni adres email ww celu realizacji umowy, ma jedno- lub dwustrefową grupę taryfową, nie ma licznika przedpłatowego; nie ma wobec EOB zaległości finansowych; sprzedaż energii elektrycznej nie wchodzi w zakres działalności klienta; nie jest członkiem spółdzielni energetycznej, nie jest konsumentem oraz jest przedsiębiorcą albo rolnikiem. 
Nowy klient – klient, który:
a) nie jest stroną umowy z Energa Obrót w okresie ostatnich 6 miesięcy dla danego punktu poboru energii elektrycznej, 
b) dokonał przepisania PPE na siebie w wyniku zmiany właściciela, najemcy lub posiadacza z innego tytułu prawnego do obiektu, w którym znajduje się PPE, przy czym wcześniejsza umowa została rozwiązana lub przepisanie nastąpiło na podstawie cesji, 
c) dokonał przyłączenia nowego PPE do sieci dystrybucyjnej i zawierasz pierwszą umowę sprzedaży energii elektrycznej lub umowę kompleksową dla tego PPE lub 
d) zmienił sprzedawcę energii elektrycznej i zawarł umowę z Energa Obrót pod warunkiem, że w okresie ostatnich 6 miesięcy nie byłeś klientem Energa Obrót dla danego PPE. 
Nie jest Nowym klientem, klient gdy dokonuje zmiany warunków istniejącej umowy bez zmiany sprzedawcy, ani wtedy kiedy w okresie obowiązywania  umowy z Energa Obrót dokonuje aktualizacji danych.
e) nie jest odbiorcą w VI grupie przyłączeniowej.</t>
  </si>
  <si>
    <t>EKO Gwarancja 24M R2</t>
  </si>
  <si>
    <t>Z oferty może skorzystać klient, który ma lub zawrze umowę kompleksową lub na sprzedaż energii, ma jedno- lub dwustrefową grupę taryfową,  nie ma licznika przedpłatowego; nie ma wobec EOB zaległości finansowych;nie jest członkiem spółdzielni energetycznej i sprzedaż energii elektrycznej nie wchodzi w zakres działalności klienta; nie jest konsumentem oraz jest przedsiębiorcą albo rolnikiem oraz nie jest odbiorcą w VI grupie przyłączeniowej</t>
  </si>
  <si>
    <t>EKO Gwarancja 36M R2</t>
  </si>
  <si>
    <t>EKO Gwarancja 48M R2</t>
  </si>
  <si>
    <t>Zawsze Rynkowa Cena OPEN MIX</t>
  </si>
  <si>
    <t xml:space="preserve">
Dla grup taryfowych C11, C12x (dwustrefowe):
1. Cena podlegająca indywidualnej negocjacji, na podstawie aktualnego cennika sprzedawcy, ustalana w zależności od liczby PPE, długości trwania umowy,długość trwania stałej ceny, wolumenu zużycia i innych potrzeb klienta. Pierwszy okres sprzedaży rozliczany po stałej cenie, długość trwania stałej ceny podlega indywidualnej negociacji.
2. W kolejnym okresie sprzedaży klient rozliczany jest na podstawie formuły cenowej:
CENA SPRZEDAŻY = CEEDA + K + PM + A
gdzie:
CEEDA – oznacza cenę średnioważoną z notowań dziennych indeksów giełdowych TGE S.A. wchodzących w skład miesiąca kalendarzowego poprzedzającego miesiąc sprzedaży [zł/MWh].
K – zawiera koszty transakcyjne, bilansowania, kapitału oraz marżę Sprzedawcy.
PM – kwota [zł/MWh] stanowiąca koszt zakupu kompletu praw majątkowych wyliczana jako średnia notowań giełdowych na Rynku Praw Majątkowych.
A – Aktualna na dzień dostawy stawka podatku akcyzowego [zł/MWh].
</t>
  </si>
  <si>
    <t>C12a - 0,7306
C12b - 0,7130</t>
  </si>
  <si>
    <t>C12a - 0,6618
C12b - 0,6485</t>
  </si>
  <si>
    <t>Eko Prąd plus GSC - 4 lata - dla Firm</t>
  </si>
  <si>
    <t>48 miesięcy</t>
  </si>
  <si>
    <t>Eko Prąd plus GSC - 2 lata - dla Firm</t>
  </si>
  <si>
    <t>Oferta dynamiczna dla firm (wersja R3)</t>
  </si>
  <si>
    <t xml:space="preserve">Oferta będzie trwać 24 miesiące.
Klienci przyłączeni do sieci Energa Operator mogą skorzystać z grupy taryfowej C11f.
Zakontraktujemy w ramach tej oferty energię z odnawialnych źródeł. 
Odbiorca może wybrać okres rozliczeniowy zgodny z taryfą swojego Operatora Systemu Dystrybucyjnego.
Odbiorca może zrezygnować z naszej oferty z jednomiesięcznym okresem wypowiedzenia przed upływem okresu korzystania, wskazanym w pkt 2 regulaminu. Rezygnacja jest ze skutkiem na koniec kolejnego miesiąca, od kiedy otrzymamy wypowiedzenie. Po rezygnacji z naszej oferty, będziemy rozliczać Odbiorcę zgodnie z cennikiem standardowym.
</t>
  </si>
  <si>
    <t>Oferta dynamiczna dla firm PLUS (wersja R2)</t>
  </si>
  <si>
    <t>a) od godziny 00:00 do godziny 17:00
Cena netto energii elektrycznej (CORN (od 00:00 do 17:00)), która obowiązuje dla danego okresu rozliczania niezbilansowania (tj. 15 minut danej doby okresu rozliczeniowego) określana jest jako suma dwóch składników:
I. cena giełdowa energii elektrycznej (CTGE), obowiązująca dla danego okresu rozliczania niezbilansowania (ORN) w ramach notowań prowadzonych przez Towarową Giełdę Energii S.A. (TGE) dla kontraktów godzinowych Rynku Dnia Następnego (RDN) FIXING I, przeliczona do wartości wyrażonych w zł/kWh. Jeżeli cena (CTGE) będzie miała wartość ujemną to do kalkulacji przyjmuję się wartość równą zero zł/kWh.
II. stała wartość naszego współczynnika kosztowego (WK) w wysokości równej 0,1500 zł/kWh.
Cenę netto energii elektrycznej (CORN (od 00:00 do 17:00)) wyliczamy według wzoru:
CORN (od 00:00 do 17:00) = CTGE+WK
a) od godziny 17:00 do godziny 24:00
CORN (od 17:00 do 24:00) = 0,7500 zł/kWh</t>
  </si>
  <si>
    <t>15,00 zł eFaktura 
20,00 faktura papierowa</t>
  </si>
  <si>
    <t>18,45 eFaktura 
24,60 faktura papierowa</t>
  </si>
  <si>
    <t>https://www.energa.pl/mala-firma/oferty/oferta-dynamiczna-dla-firm-plus</t>
  </si>
  <si>
    <t>Oferta będzie trwać 24 miesiące.
Klienci przyłączeni do sieci Energa Operator mogą skorzystać z grupy taryfowej C11f.
Zakontraktujemy w ramach tej oferty energię z odnawialnych źródeł. 
Odbiorca może wybrać okres rozliczeniowy zgodny z taryfą swojego Operatora Systemu Dystrybucyjnego.
Odbiorca może zrezygnować z naszej oferty z jednomiesięcznym okresem wypowiedzenia przed upływem okresu korzystania, wskazanym w pkt 2 regulaminu. Rezygnacja następuje ze skutkiem na koniec kolejnego miesiąca, od kiedy otrzymamy Twoje wypowiedzenie. Nie obciążymy Odbiorcy odszkodowaniem ani innymi dodatkowymi kosztami z tego tytułu. Po rezygnacji z naszej oferty, będziemy rozliczać Odbiorcę zgodnie z cennikiem standardowym.
Wybierasz sprzedawcę energii elektrycznej, który zapewnia zabezpieczenie gwarancji pochodzenia dla energii oferowanej w ramach tej oferty. Gwarancje pochodzenia potwierdzają, że określona ilość energii została wytworzona z odnawialnych źródeł energii. </t>
  </si>
  <si>
    <t>TARYFA DLA ENERGII ELEKTRYCZNEJ Terawat Dystrybucja sp. z o.o.</t>
  </si>
  <si>
    <t>taryfa obowiązuje na terenie OSD Terawat Dystrybucja Sp. z o.o.</t>
  </si>
  <si>
    <t>https://www.terawat.pl/IRiESD/WZOR_Umowa%20kompleksowa%20Terawat%20Dystrybucja%20Sp%20z%20oo.pdf</t>
  </si>
  <si>
    <t>TARYFA DLA ENERGII ELEKTRYCZNEJ DLA
OGÓLNODOSTĘPNYCH STACJI ŁADOWANIA Terawat Dystrybucja sp. z o.o.</t>
  </si>
  <si>
    <t>ważności oferty - bezterminowo do czasu odwołania oferty przez spółkę, oferta dotyczy taryfy C11em</t>
  </si>
  <si>
    <t>Cennik energii elektrycznej w zakresie obrotu</t>
  </si>
  <si>
    <t>dla odbiorców  przyłączonych do sieci  OSDn Tokai COBEX Polska sp. z o.o.</t>
  </si>
  <si>
    <t>https://energiacarbon.home.pl/pliki-do-pobrania</t>
  </si>
  <si>
    <t>Obecnie sprzedaż energii jest prowadzona jednostrefowo, w zamknietym systemie dystrybucyjnym, tylko dla odbiorców przyłączonych do sieci Tokai COBEX.</t>
  </si>
  <si>
    <t>2024: 0,595;
2025: 0,650
2026: 0,684;
2027: 0,730;
 2028: 0,730</t>
  </si>
  <si>
    <t>FIX i FIX+ - OWU+Regulamin.pdf</t>
  </si>
  <si>
    <t>Complex FIX - OWU+Regulamin.pdf</t>
  </si>
  <si>
    <t>n/d</t>
  </si>
  <si>
    <t>naliczana jako 50% wartości umowy do końca jej trwania, z wyjątkiem Klientów o statusie mikro i małego przedsiębiorcy, dla których naliczana jest na podstawie bezpośrednich strat ekonomicznych Sprzedawcy.</t>
  </si>
  <si>
    <t>FLEX i FLEX+ - OWU+Regulamin.pdf</t>
  </si>
  <si>
    <t xml:space="preserve"> - cennik na 2 lata, 
 - usluga Serwisant Plus 24H w ramach cennika 
 - certyfikat EKO 
 - cena energii elektrycznej niższa niż w obecnie obowiązującej Taryfie Sprzedawcy
</t>
  </si>
  <si>
    <t xml:space="preserve"> - cennik na 2 lata, 
 - usługa Serwisant Komputerowy 24H w ramach cennika 
- certyfikat EKO
- cena energii elektrycznej niższa niż w obecnie obowiązującej Taryfie Sprzedawcy 
</t>
  </si>
  <si>
    <t xml:space="preserve"> - cennik na 2 lata, 
 - usługa Muzyka 24H w ramach cennika 
- certyfikat EKO
 - cena energii elektrycznej niższa niż w obecnie obowiązującej Taryfie Sprzedawcy
</t>
  </si>
  <si>
    <t xml:space="preserve"> - cennik na 5 lat, 
 - Certyfikat TUV potwierdzający pochodzenie energii z odnawialnych źródeł Grupy Tauron
 - e-faktura
 - cena energii elektrycznej niższa niż w obecnie obowiązującej Taryfie Sprzedawcy.
</t>
  </si>
  <si>
    <t>Taryfa sprzedawcy | Dla Firmy | TAURON</t>
  </si>
  <si>
    <t>Prąd z usługą | TAURON</t>
  </si>
  <si>
    <t xml:space="preserve"> - cennik na 2 lata, 
 - usługa Serwisant Komputerowy 24H w ramach cennika 
- certyfikat EKO
- cena energii elektrycznej niższa niż w obecnie obowiązującej Taryfie Sprzedawcy 
</t>
  </si>
  <si>
    <t xml:space="preserve"> - cennik na 2 lata, 
 - usługa Muzyka 24H w ramach cennika 
- certyfikat EKO
 - cena energii elektrycznej niższa niż w obecnie obowiązującej Taryfie Sprzedawcy
</t>
  </si>
  <si>
    <t xml:space="preserve"> - cennik na 5 lat, 
 - Certyfikat TUV potwierdzający pochodzenie energii z odnawialnych źródeł Grupy Tauron
 - e-faktura
 - cena energii elektrycznej niższa niż w obecnie obowiązującej Taryfie Sprzedawcy.
</t>
  </si>
  <si>
    <t>C12a - 0,5756
C12b - 0,5580</t>
  </si>
  <si>
    <t>C12a - 0,5068
C12b - 0,4935</t>
  </si>
  <si>
    <t>Zostań ponownie klientem TAURONA - Dla firmy | TAURON</t>
  </si>
  <si>
    <t>Przedsiębiorstwo Produkcyjno-Handlowo-Usługowe "ADM" s.c.</t>
  </si>
  <si>
    <t>ADM dla małych firm</t>
  </si>
  <si>
    <t>Obaszar koncesji</t>
  </si>
  <si>
    <t>100 zł/MWh za zamówioną i niewykorzystaną energię</t>
  </si>
  <si>
    <t>ul. Przemysłowa 7, 63-500 Ostrzeszów</t>
  </si>
  <si>
    <t>w opłatach stałych uwzględniona została opłata abonamentowa dla 1 szt. układu pomiarowo-rozliczeniowego ; wysokość opłat wynikających z pozycji Opłaty stałe, niezależne od wielkości zużycia (zł / mc) obowiązuje od dnia 16.08.2025 r. do dnia 15.08.2026 r. lub do czasu wprwoadzenia nowej taryfy dla energii elektrycznej</t>
  </si>
  <si>
    <t>uwzględniona została opłata abonamentowa dla 1 szt. układu pomiarowo-rozliczeniowego ;  wysokość opłat wynikających z pozycji Opłaty stałe, niezależne od wielkości zużycia (zł / mc) obowiązuje od dnia 16.08.2025 r. do dnia 15.08.2026 r. lub do czasu wprowadzenia nowej taryfy dla energii elektrycznej</t>
  </si>
  <si>
    <t>w opłatach stałych uwzględniona została opłata abonamentowa dla 1 szt. układu pomiarowo-rozliczeniowego     Zakres czasowy stref I-III : Od 1 kwietnia do 30 września (lato): szczyt przedpołudniowy: 7:00-13:00; szczyt popołudniowy: 19:00-22:00; pozostałe godziny doby* : 13:00-19:00 , 22:00-7:00.      Od 1 października do 31 marca (zima): szczyt przedpołudniowy: 7:00-13:00; szczyt popołudniowy: 16:00-21:00; pozostałe godziny doby* : 13:00-16:00 , 21:00-7:00.  (*)- Do strefy III (pozostałe godziny doby) zaliczane są wszystkie godziny (cała doba) sobót, niedziel i innych dni ustawowo wolych od pracy, o ile urządzenia pomiarowo-rozliczeniowe będące w posiadaniu odbiorcy na to pozwalają ;  wysokość opłat wynikających z pozycji Opłaty stałe, niezależne od wielkości zużycia (zł / mc) obowiązuje od dnia 16.08.2025 r. do dnia 15.08.2026 r. lub do czasu wprwoadzenia nowej taryfy dla energii elektrycznej</t>
  </si>
  <si>
    <t xml:space="preserve">dla grup taryfowych C1x 35 zł/mc, dla grup taryfowych C2x 39 zł/mc, dla grup taryfowych B1x i B2x 135 zł/mc </t>
  </si>
  <si>
    <t>dla grup taryfowych C1x 43,05 zł/mc, dla grup taryfowych C2x 47,97 zł/mc, dla grup taryfowych B1x i B2x 166,05 zł/mc</t>
  </si>
  <si>
    <t>Ten wariant rozliczenia jest oparty o notowania cen rynku Spot (ale nie spełnia ustawowej definicji umowy z ceną dynamiczną, ponieważ jest oparty o notowania Fixingu I, Rynku Dnia Następnego TGE S.A., które są notowaniami w granulacji godzinowej). W tym wariancie Klient ma do wyboru 4 wartości współczynnika Eks, który określa jaki procent ceny będzie kształtowany na podstawie notowań Rynku Dnia Następnego TGE S.A., z FIXING I. Dostępne opcje: 25%, 50%, 75% i 100%.</t>
  </si>
  <si>
    <t>Full Flex</t>
  </si>
  <si>
    <t xml:space="preserve">Ten wariant rozliczenia jest oparty o notowania cen rynku Spot (ale nie spełnia ustawowej definicji umowy z ceną dynamiczną, ponieważ jest oparty o notowania Fixingu I, Rynku Dnia Następnego TGE S.A., które są notowaniami w granulacji godzinowej). </t>
  </si>
  <si>
    <t>Full Flex = (CFIX + u * CCERT + KC) * MWh + OH
gdzie:
 Full Flex – należność dla Sprzedawcy w danym Okresie Rozliczeniowym [PLN];
 CFIX – cena energii konwencjonalnej, ustalana w oparciu o ceny wynikające z Fixingu I TGE z godz. 10:30, obliczana, jako średnia ważona na podstawie poniższego wzoru [PLN/MWh]:
Cfix= (Suma n=1 do N(Cn*Efix,n))/(Suma n=1 do N Efix,n)
 gdzie:
 Cn – cena energii elektrycznej na Rynku Dnia Następnego Fixing I TGE z godz. 10:30, dla danej godziny Okresu Rozliczeniowego; w przypadku, gdy dla danej godziny (h) nie została wyznaczona cena Fixing I TGE wtedy zostaje przyjęta cena Fixing I TGE z godziny wcześniejszej (h-1)
 EFIX,n – energia zużyta w danej godzinie Okresu Rozliczeniowego, ustalana na podstawie odczytów przekazanych przez OSD, dla Grup Taryfowych: B, C21, C22a, C22b, C23 natomiast dla Grup Taryfo-wych: C11, C12a, C12b, C13 jest ona określona według standardo-wego profilu zużycia przypisanego do danej Grupy Taryfowej przez właściwego OSD; suma tych wartości równa jest wartości „MWh” określonej poniżej [MWh];
 n – godzina w Okresie Rozliczeniowym;
 N – ilość godzin w Okresie Rozliczeniowym.
 u – ustawowy poziom obowiązku umorzenia Zielonych Certyfikatów w danym roku kalendarzowym obowiązywania Umowy [%];
 CCERT – średnia arytmetyczna cen praw majątkowych do Zielonych Certyfikatów z notowań indeksu TGEozea na Rynku Praw Majątko-wych TGE, ze wszystkich sesji transakcyjnych w miesiącu kalendarzo-wym poprzedzającym odpowiedni miesiąc kalendarzowy danego Okresu Rozliczeniowego; W przypadku gdy dany Okres Rozliczeniowy nie pokrywa się z miesiącem kalendarzowym, wartość CCERT będzie obliczana dla każdego miesiąca kalendarzowego oddzielnie [PLN/MWh];
 KC – suma marży i kosztów, na które składają się, w szczególności: koszty bilansowania handlowego Klienta, podatek akcyzowy, koszt umorzenia świadectw pochodzenia energii PMOZE_BIO, koszt umo-rzenia świadectw efektywności energetycznej PMEF_F, opłaty transak-cyjne TGE oraz koszt profilu, określona w tabelach poniżej, oddzielnie dla każdego roku kalendarzowego obowiązywania Umowy oraz każ-dej Grupy Taryfowej [PLN/MWh];  
 MWh – ilość energii elektrycznej zużytej w Okresie Rozliczeniowym [MWh];
 OH – opłata handlowa, określona w tabelach poniżej, oddzielnie dla każdej Grupy Taryfowej, naliczana za każdy miesiąc, dla każdego PPE [PLN]:</t>
  </si>
  <si>
    <t>ecoSmart = (Eks * CRDN + KS) * MWh + OH
gdzie:
 ecoSmart – należność netto dla Sprzedawcy w danym Okresie Rozliczeniowym [PLN];
 Eks – współczynnik procentowy udziału notowań cen energii na RDN TGE według wyboru Klienta 
CRDN – cena energii konwencjonalnej, ustalana w oparciu o ceny wynikające z Fixingu I TGE z godz. 10:30, obliczana, jako średnia ważona na podstawie poniższego wzoru [PLN/MWh]:
CRDN= (Suma n=1 do N (Cn*ERDN,n))/(Suma n=1 do N ERDN,n)
 gdzie:
 Cn – cena energii elektrycznej na Rynku Dnia Następnego Fixing I TGE z godz. 10:30, dla danej godziny Okresu Rozli-czeniowego; w przypadku, gdy dla danej godziny (h) nie została wyznaczona cena Fixing I TGE wtedy zostaje przyję-ta cena Fixing I TGE z godziny wcześniejszej (h-1)
 ERDN,n – energia zużyta w danej godzinie Okresu Rozlicze-niowego, ustalana na podstawie odczytów przekazanych przez OSD, dla Grup Taryfowych: B, C21, C22a, C22b, C23 natomiast dla Grup Taryfowych: C11, C12a, C12b, C13 jest ona określona według standardowego profilu zużycia przy-pisanego do danej Grupy Taryfowej przez właściwego OSD; suma tych wartości równa jest wartości „MWh” określonej poniżej [MWh];
 n – godzina w Okresie Rozliczeniowym;
 N – ilość godzin w Okresie Rozliczeniowym;
 KS – składnik cenowy o stałej wartości, na który składają się, w szczególności: cena energii elektrycznej w odpowied-niej proporcji procentowej (100% pomniejszone o wartość współczynnika Eks) na Okres Sprzedaży, koszty bilansowa-nia handlowego Klienta, podatek akcyzowy, koszt umorze-nia świadectw pochodzenia energii PMOZE_A, koszt umo-rzenia świadectw pochodzenia energii PMOZE_BIO, koszt umorzenia świadectw efektywności energetycznej PMEF_F, opłaty transakcyjne TGE oraz koszt profilu, określona w ta-belach poniżej, oddzielnie dla każdego roku kalendarzowego obowiązywania Umowy oraz każdej Grupy Taryfowej [PLN/MWh];  
 MWh – ilość energii elektrycznej zużytej w Okresie Rozli-czeniowym [MWh];
 OH – opłata handlowa, określona w tabelach poniżej, od-dzielnie dla każdej Grupy Taryfowej, naliczana za każdy miesiąc, dla każdego PPE [PLN]:</t>
  </si>
  <si>
    <t xml:space="preserve">Kwota kary umownej dla mikroprzedsiębiorców jest obliczana zgodnie z poniższym wzorem, z ograniczeniem do wysokości bezpośrednich strat ekonomicznych, jakie poniósł Sprzedawca w wyniku rozwiązania przez Klienta umowy zawartej na czas oznaczony.
K = 2* M * Z * KS, gdzie:
K - wartość kary umownej [PLN];
M - liczba pełnych miesięcy kalendarzowych pozostałych do ostat-niego dnia Okresu Sprzedaży licząc od dnia rozwiązania Umowy w zakresie danego Punktu Poboru lub dnia, w którym rozpoczął się brak możliwości realizacji Umowy z przyczyn leżących po stronie Klienta, w zależności od tego, które nastąpi wcześniej;
Z – średniomiesięczne, prognozowane zużycie energii, obliczone na podstawie prognozowanego zużycia energii wskazanego w Załącz-niku nr 1 [MWh];
KS – składnik cenowy o stałej wartości netto, wskazana w §1 ust 2 powyżej [PLN/MWh]. </t>
  </si>
  <si>
    <t xml:space="preserve">Kwota kary umownej dla mikroprzedsiębiorców jest obliczana zgodnie z poniższym wzorem, z ograniczeniem do wysokości bezpośrednich strat ekonomicznych, jakie poniósł Sprzedawca w wyniku rozwiązania przez Klienta umowy zawartej na czas oznaczony.
K = M * Z * Kc * 2, gdzie:
K - wartość kary umownej [PLN];
M - liczba pełnych miesięcy kalendarzowych pozostałych do ostatniego dnia Okresu Sprzedaży  licząc od dnia rozwiązania Umowy w za-kresie danego Punktu Poboru lub dnia, w którym rozpo-czął się brak możliwości realizacji Umowy z przyczyn leżą-cych po stronie Klienta, w zależności od tego, które na-stąpi wcześniej;
Z – średniomiesięczne, prognozowane zużycie energii, ob-liczone na podstawie prognozowanego zużycia energii wskazanego w Załączniku nr 1 [MWh];
Kc – suma marży i kosztów netto, wskazana w §1 ust 2 powyżej [PLN/MWh]. </t>
  </si>
  <si>
    <t xml:space="preserve">Kwota kary umownej dla mikroprzedsiębiorców jest obliczana zgodnie z poniższym wzorem, z ograniczeniem do wysokości bezpośrednich strat ekonomicznych, jakie poniósł Sprzedawca w wyniku rozwiązania przez Klienta umowy zawartej na czas oznaczony.
K = M * Z * C * 80%, gdzie:
K - wartość kary umownej [PLN];
M - liczba pełnych miesięcy kalendarzowych pozostałych do ostatniego dnia Okresu Sprzedaży licząc od dnia rozwiązania Umowy w zakresie danego Punktu Poboru lub dnia, w którym rozpoczął się brak możliwości realizacji Umowy z przyczyn leżących po stronie Klienta, w zależności od tego, które nastąpi wcześniej;
Z – średniomiesięczne prognozowane zużycie energii, obliczone na podstawie prognozowanego zużycia energii wskazanego w Załączniku nr 1 [MWh];
C – najwyższa jednostkowa stawka ceny spośród stawek stosowanych na podstawie Umowy, tj. stawek wskazanych w powyższej tabeli lub Cenniku Standardowym (o ile ma zastosowanie), dla odpowiedniej Grupy Taryfowej [PLN/MWh]. </t>
  </si>
  <si>
    <t>Kwota kary umownej dla mikroprzedsiębiorców jest obliczana zgodnie z poniższym wzorem, z ograniczeniem do wysokości bezpośrednich strat ekonomicznych, jakie poniósł Sprzedawca w wyniku rozwiązania przez Klienta umowy zawartej na czas oznaczony.
K = M * Z * C * 80%, gdzie:
K - wartość kary umownej [PLN];
M - liczba pełnych miesięcy kalendarzowych pozostałych do ostatniego dnia Okresu Sprzedaży licząc od dnia rozwiązania Umowy w zakresie danego Punktu Poboru lub dnia, w którym rozpoczął się brak możliwości realizacji Umowy z przyczyn leżących po stronie Klienta, w zależności od tego, które nastąpi wcześniej;
Z – średniomiesięczne prognozowane zużycie energii, obliczone na podstawie prognozowanego zużycia energii wskazanego w Załączniku nr 1 [MWh];
C – najwyższa jednostkowa stawka ceny spośród stawek stosowanych na podstawie Umowy, tj. stawek wskazanych w powyższej tabeli lub Cenniku Standardowym (o ile ma zastosowanie), dla odpowiedniej Grupy Taryfowej [PLN/MWh].</t>
  </si>
  <si>
    <t>C12a: 0,7128
C12b: 0,6970
C12eco: 0,4327</t>
  </si>
  <si>
    <t>C12a: 0,8829
C12b: 0,8634
C12eco: 0,5384</t>
  </si>
  <si>
    <t>C12a: 0,6317
C12b: 0,5673
C12eco: 0,8315</t>
  </si>
  <si>
    <t>C12a: 0,7831
C12b: 0,7039
C12eco: 1,0289</t>
  </si>
  <si>
    <t xml:space="preserve">OFERTA ENEA SMART BIZNES 24 </t>
  </si>
  <si>
    <t xml:space="preserve">C13active: 0,3876
</t>
  </si>
  <si>
    <t xml:space="preserve">C13active: 0,4829
</t>
  </si>
  <si>
    <t xml:space="preserve">C13active: 0,6898
</t>
  </si>
  <si>
    <t xml:space="preserve">C13active: 0,8546
</t>
  </si>
  <si>
    <t xml:space="preserve">C13active: 0,9677
</t>
  </si>
  <si>
    <t xml:space="preserve">C13active: 1,1964
</t>
  </si>
  <si>
    <t>C11:0,6598
C11pewna: 0,6598</t>
  </si>
  <si>
    <t>C11: 0,8177
C11pewna: 0,8177</t>
  </si>
  <si>
    <t>Do skorzystania z zasad opisanych w Regulaminie uprawniony jest Klient, który (łącznie):
a) w okresie ważności Oferty zawarł ze Sprzedawcą umowę sprzedaży energii elektrycznej lub umowę kompleksową dotyczącą energii elektrycznej, a ta umowa została zawarta na czas określony - do końca okresu obowiązywania cen energii elektrycznej i stawek opłat określonych w Cenniku („Umowa”),
b) jest zakwalifikowany do jednej z grup taryfowych:
- C11, C11pewna, C11o, C12a, C12b, C12eco, C13active
przy czym, wg stanu na chwilę przyjęcia Regulaminu za podstawę do rozliczeń z tytułu Umowy - grupa taryfowa oraz strefy rozliczeniowe (czasowe) wskazane przez Klienta w Umowie dla danego Obiektu muszą być zbieżne z grupą taryfową oraz strefami czasowymi stosowanymi ostatnio do Klienta odnośnie do tego Obiektu – w umowie o świadczenie usług dystrybucji albo w umowie kompleksowej (nie dotyczy nowo przyłączonych Obiektów);
Zasady kwalifikacji do grup taryfowych i strefy czasowe Sprzedawcy określone są w Taryfie Sprzedawcy, a zasady kwalifikacji do grup taryfowych i strefy czasowe OSD – w Taryfie OSD;
c) nie jest konsumentem w rozumieniu art. 22¹ ustawy z dnia 23 kwietnia 1964 r. - Kodeks cywilny ani odbiorcą w gospodarstwie domowym ;
d) kupuje energię na własne potrzeby, jako odbiorca końcowy i nie jest przedsiębiorstwem energetycznym w rozumieniu ustawy – Prawo energetyczne;
e) jest nabywcą końcowym w rozumieniu ustawy z dnia 6 grudnia 2008 r. o podatku akcyzowym i nie posiada koncesji na wytwarzanie energii elektrycznej, obrót energią elektryczną, przesyłanie energii elektrycznej oraz dystrybucję energii elektrycznej;
f) nie jest rozliczany w oparciu o przedpłatowy układ pomiarowo-rozliczeniowy;
g) nie posiada zadłużenia wobec Sprzedawcy;
h) nie figuruje w rejestrach dłużników, w tym w szczególności w żadnym z rejestrów prowadzonych na podstawie ustawy z dnia 9 kwietnia 2010 r. o udostępnianiu informacji gospodarczych i wymianie danych gospodarczych;
i) nie korzysta z innego Regulaminu Oferty w odniesieniu do Obiektów objętych Umową – w okresie stosowania Regulaminu do Umowy.</t>
  </si>
  <si>
    <t>Do skorzystania z zasad opisanych w Regulaminie uprawniony jest Klient, który (łącznie):
a) w okresie ważności Oferty zawarł ze Sprzedawcą umowę sprzedaży energii elektrycznej lub umowę kompleksową dotyczącą energii elektrycznej, a ta umowa została zawarta na czas określony - do końca okresu obowiązywania cen energii elektrycznej i stawek opłat określonych w Cenniku („Umowa”),
b) jest zakwalifikowany do jednej z grup taryfowych:
- C11, C11 pewna, C11o, C12a, C12b, C12eco. C1active
przy czym, wg stanu na chwilę przyjęcia Regulaminu za podstawę do rozliczeń z tytułu Umowy - grupa taryfowa oraz strefy rozliczeniowe (czasowe) wskazane przez Klienta w Umowie dla danego Obiektu muszą być zbieżne z grupą taryfową oraz strefami czasowymi stosowanymi ostatnio do Klienta odnośnie do tego Obiektu – w umowie o świadczenie usług dystrybucji albo w umowie kompleksowej (nie dotyczy nowo przyłączonych Obiektów);
Zasady kwalifikacji do grup taryfowych i strefy czasowe Sprzedawcy określone są w Taryfie Sprzedawcy, a zasady kwalifikacji do grup taryfowych i strefy czasowe OSD – w Taryfie OSD;
c) nie jest konsumentem w rozumieniu art. 22¹ ustawy z dnia 23 kwietnia 1964 r. - Kodeks cywilny ani odbiorcą w gospodarstwie domowym ;
d) kupuje energię na własne potrzeby, jako odbiorca końcowy i nie jest przedsiębiorstwem energetycznym w rozumieniu ustawy – Prawo energetyczne;
e) jest nabywcą końcowym w rozumieniu ustawy z dnia 6 grudnia 2008 r. o podatku akcyzowym i nie posiada koncesji na wytwarzanie energii elektrycznej, obrót energią elektryczną, przesyłanie energii elektrycznej oraz dystrybucję energii elektrycznej;
f) nie jest rozliczany w oparciu o przedpłatowy układ pomiarowo-rozliczeniowy;
g) nie posiada zadłużenia wobec Sprzedawcy;
h) nie figuruje w rejestrach dłużników, w tym w szczególności w żadnym z rejestrów prowadzonych na podstawie ustawy z dnia 9 kwietnia 2010 r. o udostępnianiu informacji gospodarczych i wymianie danych gospodarczych;
i) nie korzysta z innego Regulaminu Oferty w odniesieniu do Obiektów objętych Umową – w okresie stosowania Regulaminu do Umowy.</t>
  </si>
  <si>
    <t>1) Kara umowna za wcześniejsze rozwiązanie umowy obliczona według następującego wzoru:
Kara umowna za wcześniejsze rozwiązanie Umowy [zł] = W × Koszt obsługi 
Gdzie:
W – suma zadeklarowanej ilości energii elektrycznej przez Klienta w Umowie, liczona od miesiąca, w którym Klient złożył oświadczenie o wypowiedzeniu Umowy, z wyłączeniem okresu wypowiedzenia, a w przypadkach wskazanych w ust. 4 od miesiąca,  w którym Elenger złożyło oświadczenie o wypowiedzeniu Umowy do końca okresu, na jaki Umowa  została zawarta. W przypadku Umowy, dla której nie zostało sporządzone planowane miesięczne 
zużycie energii elektrycznej, suma zadeklarowanej ilości energii elektrycznej zostanie obliczona  przy zastosowaniu Zużycia proporcjonalnego w okresie od miesiąca, w którym upłynął okres 
wypowiedzenia do końca okresu, na jaki Umowa została zawarta. W przypadku opóźnionego  wejścia w życie suma zadeklarowanej ilości, którą Klient miał odebrać, w okresie, w którym Umowa miała obowiązywać,
Koszt obsługi – składowa Parametru X, określona w Karcie produktu, w formule cenowej. 
W przypadku braku Parametru X w Karcie produktu Koszt obsługi ustala się w wysokości 100 zł/MWh.</t>
  </si>
  <si>
    <t>https://www.elenger.pl/sites/default/files/2025-08/Elenger_-_wzor_umowa_EE_firmy_porownywarka.pdf</t>
  </si>
  <si>
    <t>Infolinia: 123 800 000
Kontakt e-mail: kontakt@elenger.pl
Adres www: www.elenger.pl</t>
  </si>
  <si>
    <t>C [zł/MWh] = C × P + X, gdzie:
CTGE  – średnia arytmetyczna notowań indeksów TGe24 publikowanych na stronie TGE dla danego miesiąca dostaw [zł/MWh];
P – współczynnik profilu;
X – koszty formalnoprawne:
• wynikające z obowiązku umorzenia praw majątkowych przez Sprzedawcę;
• akcyza w wysokości obowiązującej w danym okresie rozliczeniowym;
• Gwarancje Pochodzenia;
• koszt obsługi.
Klient ma możliwość przejścia na rozliczanie w danym okresie dostaw w oparciu o Stałą Cenę.</t>
  </si>
  <si>
    <t>Elenger Dystrybucja Sp. z o.o.</t>
  </si>
  <si>
    <t>C [zł/MWh] = C × P + X, gdzie:
CTGE  – średnia arytmetyczna notowań indeksów TGe24 publikowanych na stronie TGE dla danego miesiąca dostaw [zł/MWh];
P – współczynnik profilu;
X – koszty formalnoprawne:
• wynikające z obowiązku umorzenia praw majątkowych przez Sprzedawcę;
• akcyza w wysokości obowiązującej w danym okresie rozliczeniowym;
• Gwarancje Pochodzenia;
• koszt obsługi.</t>
  </si>
  <si>
    <t>1) Kara umowna za wcześniejsze rozwiązanie umowy obliczona według następującego wzoru:
Kara umowna za wcześniejsze rozwiązanie Umowy [zł] = W × Koszt obsługi 
Gdzie:
W – suma zadeklarowanej ilości energii elektrycznej przez Klienta w Umowie, liczona od miesiąca, w którym Klient złożył oświadczenie o wypowiedzeniu Umowy, z wyłączeniem okresu wypowiedzenia, a w przypadkach wskazanych w ust. 4 od miesiąca,  w którym Elenger złożyło oświadczenie o wypowiedzeniu Umowy do końca okresu, na jaki Umowa  została zawarta. W przypadku Umowy, dla której nie zostało sporządzone planowane miesięczne 
zużycie energii elektrycznej, suma zadeklarowanej ilości energii elektrycznej zostanie obliczona  przy zastosowaniu Zużycia proporcjonalnego w okresie od miesiąca, w którym upłynął okres 
wypowiedzenia do końca okresu, na jaki Umowa została zawarta. W przypadku opóźnionego  wejścia w życie suma zadeklarowanej ilości, którą Klient miał odebrać, w okresie, w którym  Umowa miała obowiązywać,
Koszt obsługi – składowa Parametru X, określona w Karcie produktu, w formule cenowej. 
W przypadku braku Parametru X w Karcie produktu Koszt obsługi ustala się w wysokości 100 zł/MWh.</t>
  </si>
  <si>
    <t>Metoda wyznaczania ceny: Sprzedawca wyznacza cenę ofertową na podstawie bieżących notowań produktów terminowych dostępnych na Towarowej Giełdzie Energii oraz planowanego profilu poboru na dany okres dostawy. Oferta zawiera narzut na ryzyko dotyczące bilansowania energii elektrycznej w okresie dostaw, zakup Gwarancji Pochodzenia, koszt realizacji obowiązków opisanych w ustawach o odnawialnych źródłach energii oraz efektywności energetycznej, koszt obsługi, akcyzę.</t>
  </si>
  <si>
    <t>Cennik Elenger dla energii elektrycznej</t>
  </si>
  <si>
    <t>Cr = Ctge x P + X, gdzie: 
Cr- cena rozliczeniowa za energię elektryczną w danym miesiącu dostaw [zł/MWh], 
Ctge - cena ostatniego Dziennego Kursu Rozliczeniowego (DKR) kontraktu giełdowego BASE_M-MM-YY na dany miesiąc dostawy, 
P - współczynnik profilu; 
X - koszty formalnoprawne + akcyza w wysokości obowiązującej w danym miesiącu rozliczeniowym.</t>
  </si>
  <si>
    <t>Dynamiczna energia z PGE</t>
  </si>
  <si>
    <t>licznik zdalnego odczytu</t>
  </si>
  <si>
    <t>30.11.2025</t>
  </si>
  <si>
    <t>https://www.gkpge.pl/dla-domu/oferta/dynamiczna-energia-z-pge</t>
  </si>
  <si>
    <t xml:space="preserve">
gdzie:
CK - średnia cena netto sprzedaży energii elektrycznej w okresie rozliczeniowym (miesiąc kalendarzowy)[zł/kWh];
CRDN(i) - cena energii elektrycznej w godzinie (i) według kursu jednolitego (Fixing I) na Rynku Dnia Następnego (RDN) prowadzonego przez Towarową Giełdę Energii S.A. [zł/MWh];
Jeżeli cena RDN jest ujemna, Sprzedawca zastosuję cenę równą zeru
V(i) - zużycie energii elektrycznej w godzinie (i) okresu rozliczeniowego [kWh];
K – składnik w kwocie netto uwzględniający koszty zmienne oraz obciążenia nałożone na Sprzedawcę związane ze sprzedażą energii i marżę w podziale na lata [zł/kWh];
A - podatek akcyzowy zgodnie z Ustawą o podatku akcyzowym [zł/kWh];
n - ilość godzin w danym okresie rozliczeniowym.
</t>
  </si>
  <si>
    <t>podczas przyjęcia Oferty przez Klienta współczynnik K jest wskazany dla całego okresu trwania Oferty w podziale na lata. W obowiązującej Ofercie jedna wartość współczynnika K na lata 2025-2027</t>
  </si>
  <si>
    <t xml:space="preserve">https://www.gkpge.pl/oferta/dynamiczna-energia-z-pge </t>
  </si>
  <si>
    <t xml:space="preserve">
wpółczynnik K jest składnikiem stałym do ceny w kwocie netto uwzględniający koszty zmienne oraz obciążenia nałożone na Sprzedawcę związane ze sprzedażą energii i marżę w podziale na lata [zł/kWh];
W obowiązującej Ofercie jedna wartość współczynnika K na lata 2025-2027
Strona www. dostępna od 24.08.2024 r.</t>
  </si>
  <si>
    <t>ul. 8-go Marca 6, 35-959 Rzeszów, tel. 422 222 222, www.gkpge.pl</t>
  </si>
  <si>
    <t xml:space="preserve">OFERTA ENEA SMART BIZNES 36 </t>
  </si>
  <si>
    <t>Umowa oraz gwarancja ceny obowiązuje do 31 grudnia 2035 roku.
Podana cena obowiązuje w roku 2025, w kolejnych latach (począwszy od 2026 r.) 1% obniżki ceny w każdym roku od ceny początkowej (obowiązującej w 2025 r.)- maksymalna wysokość obniżki w 2035 r. to 10%.
W ramach oferty Klient otrzymuje gwarancję nabycia przez Sprzedawcę gwarancji pochodzenia, o których mowa w ustawie z dnia 20 lutego 2015 o odnawialnych źródłach energii. Ilość nabywanych gwarancji pochodzenia potwierdzających wytworzenie energii elektrycznej z odnawialnych źródeł odpowiadać będzie ilości energii pobranej przez Klienta.
Podstawa naliczania bieżących opłat i częstość wystawianych faktur:
Klient ma do wyboru: 1, 2, 6,lub 12-miesieczny okres rozliczeniowy. Przy 1-2 miesięcznych okresach rozliczeniowych - rozliczenia rzeczywiste, przy 6  i 12 miesiecznych okresach rozliczeniowych rozliczenia rzeczywiste i prognozowe.
Umowa kompleksowa dostępna wyłącznie w rejonie dystrybucji Enea Operator.</t>
  </si>
  <si>
    <t xml:space="preserve">C13active: 0,3689
</t>
  </si>
  <si>
    <t xml:space="preserve">C13active: 0,4599
</t>
  </si>
  <si>
    <t xml:space="preserve">C13active: 0,6010
</t>
  </si>
  <si>
    <t xml:space="preserve">C13active: 0,7454
</t>
  </si>
  <si>
    <t xml:space="preserve">C13active: 0,8107
</t>
  </si>
  <si>
    <t xml:space="preserve">C13active: 1,0033
</t>
  </si>
  <si>
    <t>Umowa oraz gwarancja ceny obowiązuje do 31 grudnia 2030 roku.
Podana cena obowiązuje w roku 2025, w kolejnych latach (począwszy od 2026 r.) 1% obniżki ceny w każdym roku od ceny początkowej (obowiązującej w 2025 r.)- maksymalna wysokość obniżki w 2030 r. to 5%.
W ramach oferty Klient otrzymuje gwarancję nabycia przez Sprzedawcę gwarancji pochodzenia, o których mowa w ustawie z dnia 20 lutego 2015 o odnawialnych źródłach energii. Ilość nabywanych gwarancji pochodzenia potwierdzających wytworzenie energii elektrycznej z odnawialnych źródeł odpowiadać będzie ilości energii pobranej przez Klienta.
Podstawa naliczania bieżących opłat i częstość wystawianych faktur:
Klient ma do wyboru: 1, 2, 6,lub 12-miesieczny okres rozliczeniowy. Przy 1-2 miesięcznych okresach rozliczeniowych - rozliczenia rzeczywiste, przy 6  i 12 miesiecznych okresach rozliczeniowych rozliczenia rzeczywiste i prognozowe.
Umowa kompleksowa dostępna wyłącznie w rejonie dystrybucji Enea Operator.</t>
  </si>
  <si>
    <t xml:space="preserve">C13active: 0,3837
</t>
  </si>
  <si>
    <t xml:space="preserve">C13active: 0,4781
</t>
  </si>
  <si>
    <t xml:space="preserve">C13active: 0,6250
</t>
  </si>
  <si>
    <t xml:space="preserve">C13active: 0,7749
</t>
  </si>
  <si>
    <t xml:space="preserve">C13active: 1,0430
</t>
  </si>
  <si>
    <t>Zawsze Rynkowa Cena Go! Comfort</t>
  </si>
  <si>
    <t xml:space="preserve">
Dla grup taryfowych C11, C12x (dwustrefowe):
W okresie sprzedaży klient rozliczany jest na podstawie formuły cenowej:
CENA SPRZEDAŻY = CEEDA + K + PM + A
gdzie:
CEEDA – oznacza cenę średnioważoną z notowań dziennych indeksów giełdowych TGE S.A. wchodzących w skład miesiąca kalendarzowego poprzedzającego miesiąc sprzedaży [zł/MWh].
K – zawiera koszty transakcyjne, bilansowania, kapitału oraz marżę Sprzedawcy.
PM – kwota [zł/MWh] stanowiąca koszt zakupu kompletu praw majątkowych wyliczana jako średnia notowań giełdowych na Rynku Praw Majątkowych.
A – Aktualna na dzień dostawy stawka podatku akcyzowego [zł/MWh].
</t>
  </si>
  <si>
    <t>Umowa bezterminowa 
Częstość wystawiania faktur - zgodnie z okresem rozliczeniowym OSD lub na żądanie zgodnie z warunkami usługi Rozliczenie na Żądanie Firma
W okresie sprzedaży energii elektrycznej przez Sprzedawcę w oparciu o Umowę Odbiorca może korzystać z usługi Rozliczenie na Żądanie Firma, która obejmuje wystawienie faktury na żądanie Odbiorcy oraz rozliczenie na podstawie danych przez niego przekazanych. Usługa jest wliczona w stałą opłatę miesięczną.
Oferta ważna do odwołania</t>
  </si>
  <si>
    <t>Zawsze Rynkowa Cena Go! Green</t>
  </si>
  <si>
    <t>Umowa bezterminowa 
Częstość wystawiania faktur - zgodnie z okresem rozliczeniowym OSD lub na żądanie zgodnie z warunkami usługi Rozliczenie na Żądanie Firma
W okresie sprzedaży energii elektrycznej przez Sprzedawcę w oparciu o Umowę, w ramach opłaty miesięcznej Odbiorca może korzystać z usług dodatkowych:
- Rozliczenie na Żądanie Firma, która obejmuje wystawienie faktury na żądanie Odbiorcy oraz rozliczenie na podstawie danych przez niego przekazanych.
- Rozszerzona Obsługa Klienta
- Certyfikat OZE - 100% energii z gwarancją wyprodukowania w odnawialnych źródłach energii oraz certyfikatem od Fortum
Oferta ważna do odwołania</t>
  </si>
  <si>
    <t>Zawsze Rynkowa Cena Go! Premium</t>
  </si>
  <si>
    <t>Umowa bezterminowa 
Częstość wystawiania faktur - zgodnie z okresem rozliczeniowym OSD lub na żądanie zgodnie z warunkami usługi Rozliczenie na Żądanie Firma
W okresie sprzedaży energii elektrycznej przez Sprzedawcę w oparciu o Umowę, w ramach opłaty miesięcznej Odbiorca może korzystać z usług dodatkowych:
- Rozliczenie na Żądanie Firma, która obejmuje wystawienie faktury na żądanie Odbiorcy oraz rozliczenie na podstawie danych przez niego przekazanych.
- Rozszerzona Obsługa Klienta
- Certyfikat OZE - 100% energii z gwarancją wyprodukowania w odnawialnych źródłach energii oraz certyfikatem od Fortum
- Wydłużony Termin Płatności 28
Oferta ważna do odwołania</t>
  </si>
  <si>
    <t>Prąd dla Firm w stałej cenie 2.0</t>
  </si>
  <si>
    <t>samodzielny zakup online</t>
  </si>
  <si>
    <t>1. Wysokość Kosztów, o których mowa w pkt XVII OWU, stanowi sumę następujących kwot:
a) iloczynu: (a) Wolumenu Niesprzedanego (w MWh), oraz (b) dodatniej różnicy Ceny Referencyjnej Zawarcia oraz Ceny Referencyjnej Rozwiązania (w zł/MWh), gdzie:
i) „Wolumenem Niesprzedanym” będzie wolumen Energii Elektrycznej, który miał zostać sprzedany Klientowi na podstawie Umowy w okresie od Dnia Rozwiązania do końca okresu oznaczonego, na który została zawarta Umowa (wolumen obliczony jako iloczyn 1/12 Deklaracji zużycia oraz liczby miesięcy przypadających we wskazanym okresie); (np. w przypadku zawarcia Umowy dnia 3 marca 2025 r., będzie to DKR dla kontraktu BASE_Y-26 z dnia 28 lutego 2025 r.);
Umowy w dniu 3 marca 2025 r., będzie to DKR dla kontraktu BASE_Y-26 z dnia 4 marca 2025 r.);
ii) „Dniem Rozwiązania” będzie wcześniejszy z następujących dni: dzień rozwiązania Umowy przed końcem pierwotnego okresu, na który została zawarta Umowa, albo dzień dokonania zmiany sprzedawcy na podmiot inny, niż Sprzedawca, a w razie dopuszczenia się przez Klienta działań lub zaniechań uniemożliwiających zmianę sprzedawcy i przyjęcie przez OSD Umowy do realizacji – pierwszy dzień okresu, dla którego została wyznaczona Cena w Załączniku nr 1 - Warunki handlowe dla Usługi kompleksowej;
iii) „Ceną Referencyjną Zawarcia” będzie dzienny kurs rozliczeniowy (DKR) ustalony przez Towarową Giełdę Energii S.A. w ostatnim dniu sesyjnym poprzedzającym dzień zawarcia Umowy dla kontraktu BASE_Y z dostawą w pierwszym roku kalendarzowym, przypadającym po dniu zawarcia Umowy; 
iv) „Ceną Referencyjną Rozwiązania” będzie dzienny kurs rozliczeniowy (DKR) ustalony przez Towarową Giełdę Energii S.A. w pierwszym dniu sesyjnym po Dniu Rozwiązania dla kontraktu BASE_Y z dostawą w pierwszym roku kalendarzowym przypadającym po Dniu Rozwiązania (np. w przypadku rozwiązania Umowy w dniu 3 marca 2025 r., będzie to DKR dla kontraktu BASE_Y-26 z dnia 4 marca 2025 r.);
b) iloczynu: (a) Wolumenu Niesprzedanego (w MWh) oraz (b) dodatniej różnicy pomiędzy opublikowanymi przez Towarową Giełdę Energii S.A.: średnią ważoną ceną Gwarancji Pochodzenia za miesiąc, w którym została zawarta Umowa, a średnią ważoną ceną Gwarancji Pochodzenia za miesiąc, w którym przypada Dzień Rozwiązania (o ile Sprzedawca przekazywał Gwarancje Pochodzenia Klientowi na podstawie Umowy); różnicy pomiędzy opublikowanymi przez Towarową Giełdę Energii S.A.: średnią ważoną ceną Gwarancji Pochodzenia za miesiąc, w którym została zawarta Umowa, a średnią ważoną ceną Gwarancji Pochodzenia za miesiąc, w którym przypada Dzień Rozwiązania (o ile Sprzedawca przekazywał Gwarancje Pochodzenia Klientowi na podstawie Umowy);
2. W przypadku poniesienia przez Sprzedawcę kosztów przekraczających wysokość Kosztów, Sprzedawca może żądać zwrotu nadwyżki od Klienta.
3. Odszkodowanie, o którym mowa w pkt XVII.2 OWU stanowi iloczyn: (a) 30 % Ceny Energii elektrycznej określonej w Załączniku nr 1 - Warunki handlowe dla Usługi kompleksowej, oraz (b) Wolumenu Niesprzedanego określonego w pkt 1.1.(i) powyżej);
4. Przy czym w przypadku, gdy:
a) zgodnie z Umową lub Cennikiem Sprzedawcy przyjęto różne ceny jednostkowe w zależności od pory zużycia – na potrzeby wyliczenia Odszkodowania przyjmuje się wartość stanowiącą średnią arytmetyczną uzgodnionych cen jednostkowych; ceny jednostkowe w zależności od pory zużycia – na potrzeby wyliczenia Odszkodowania przyjmuje się wartość stanowiącą średnią arytmetyczną uzgodnionych cen jednostkowych;
b) zgodnie z Umową lub Cennikiem Sprzedawcy przyjęto różne ceny jednostkowe dla okresu, na jaki zawarto Umowę, w zależności od roku, w którym następuje sprzedaż Energii elektrycznej – na potrzeby wyliczenia Odszkodowania przyjmuje się wartość stanowiącą średnią arytmetyczną cen jednostkowych uzgodnionych dla poszczególnych lat kalendarzowych począwszy od roku kalendarzowego, w którym nastąpił Dzień Rozwiązania określony w pkt 1.1.(ii) powyżej, aż do ostatniego roku kalendarzowego, dla którego została określona Cena Energii elektrycznej w Załączniku nr 1 - Warunki handlowe dla Usługi kompleksowej;
c) Umowa obejmowała dwa lub więcej PPE, dla których wskazano odrębne Deklaracje zużycia, a Umowa wygasła jedynie w stosunku do niektórych PPE – wówczas Odszkodowanie wylicza się wyłącznie w stosunku do tych PPE. odrębne Deklaracje zużycia, a Umowa wygasła jedynie w stosunku do niektórych PPE – wówczas Odszkodowanie wylicza się wyłącznie w stosunku do tych PPE. odrębne Deklaracje zużycia, a Umowa wygasła jedynie w stosunku do niektórych PPE – wówczas Odszkodowanie wylicza się wyłącznie w stosunku do tych PPE.
5. W przypadku poniesienia przez Sprzedawcę szkody przekraczającej wartość Odszkodowania wyliczonego zgodnie z pkt. 4, Sprzedawca może domagać się od Klienta pokrycia szkody, wynikłej z braku zakupu i nieodebrania przez Klienta całego zadeklarowanego wolumenu przed wygaśnięciem Umowy.</t>
  </si>
  <si>
    <t xml:space="preserve">konieczne jest zawarcie umowy w procesie online poprzez stronę internetową Sprzedawcy. Klient jest zobligowany dostarczyć samodzielnie wszystkie dane konieczne do przygotowania umowy. </t>
  </si>
  <si>
    <t>W ramach korzystania z Produktu, Sprzedawca oferuje Klientowi następujące rabaty:
a) rabat pomniejszający miesięcznie wysokość opłaty handlowej o kwotę 10 zł netto przez okres związania Klienta Regulaminem Produktu, przyznany w związku z udzieleniem przez Klienta zgody na komunikację marketingową („Rabat Marketingowy”),
b) rabat pomniejszający miesięcznie wysokość opłaty handlowej o kwotę 10 zł netto przez okres związania Klienta regulaminem Produktu, przyznany w związku z udzieleniem przez Klienta zgody na stosowanie faktur w formie elektronicznej („Rabat za e-fakturę”).
Rabat Marketingowy oraz Rabat za e-fakturę są zależne od udzielenia przez Klienta stosownych zgód. W przypadku wycofania zgód warunkujących otrzymanie rabatu, Klient traci rabat i Opłata handlowa będzie rozliczana bez jego uwzględnienia od miesiąca następującego po miesiącu, w którym Klient wycofał zgodę.
c) rabat  0,01 zł / kwh od stawki za energię elektryczną jeśli Klient udostępni Sprzedawcy wszystkei dane potrzebne do oceny profilu zużycia w procesie online</t>
  </si>
  <si>
    <t>Umowa zawierana jest na czas nieokreślony jednak Produkt opisanym w regulaminie zawarty jest na czas do daty tj. Klient wybiera czy do 31.12.2027 lub 31.12.2028</t>
  </si>
  <si>
    <t>https://www.tauron.pl/dla-firm/prad/nowa-energia</t>
  </si>
  <si>
    <t xml:space="preserve">
- zgoda na wybór e-faktury
- Regulamin oferty</t>
  </si>
  <si>
    <t>https://www.tauron.pl/dla-firm/prad/zmien-sprzedawce</t>
  </si>
  <si>
    <t xml:space="preserve"> cennik na 5 lat, 
 Certyfikat TUV potwierdzający pochodzenie energii z odnawialnych źródeł Grupy Tauron
 cena energii elektrycznej niższa niż w obecnie obowiązującej Taryfie Sprzedawcy.
 - oferta dla klienta spoza  OSD Tauron, który nie ma obecnie aktywnej umowykompleksowej z Tauron
</t>
  </si>
  <si>
    <t xml:space="preserve">
- - Regulamin oferty
- zgoda na wybor e-fv</t>
  </si>
  <si>
    <t xml:space="preserve"> - cennik na 4 lata,  
- certyfikat EKO
- cena energii elektrycznej niższa niż w obecnie obowiązującej Taryfie Sprzedawcy 
 - oferta dla klienta spoza  OSD Tauron, który nie ma obecnie aktywnej umowykompleksowej z Tauron
</t>
  </si>
  <si>
    <t xml:space="preserve"> - cennik na 2 lata,  
- certyfikat EKO
- cena energii elektrycznej niższa niż w obecnie obowiązującej Taryfie Sprzedawcy 
 - oferta dla klienta spoza  OSD Tauron, który nie ma obecnie aktywnej umowykompleksowej z Tauron
</t>
  </si>
  <si>
    <t xml:space="preserve"> - cennik na 5 lat, 
 - Certyfikat TUV potwierdzający pochodzenie energii z odnawialnych źródeł Grupy Tauron
 - e-faktura
 - cena energii elektrycznej niższa niż w obecnie obowiązującej Taryfie Sprzedawcy.
-  - oferta dla klienta spoza  OSD Tauron, który nie ma obecnie aktywnej umowykompleksowej z Tauron
</t>
  </si>
  <si>
    <t xml:space="preserve"> - cennik na 5 lat, 
 - Certyfikat TUV potwierdzający pochodzenie energii z odnawialnych źródeł Grupy Tauron
 - e-faktura
 - cena energii elektrycznej niższa niż w obecnie obowiązującej Taryfie Sprzedawcy.
-  - oferta dla klienta spoza  OSD Tauron, który nie ma obecnie aktywnej umowy kompleksowej z Tauron
</t>
  </si>
  <si>
    <t>C12a - 0,5446
C12b - 0,5270</t>
  </si>
  <si>
    <t>C12a - 0,4758
C12b - 0,4625</t>
  </si>
  <si>
    <t>Regulamin oferty</t>
  </si>
  <si>
    <t xml:space="preserve"> - cennik na 4 lata,  
- certyfikat EKO
- cena energii elektrycznej niższa niż w obecnie obowiązującej Taryfie Sprzedawcy 
- oferta dla klienta z OSD Tauron, który nie ma obecnie aktywnej umowykompleksowej z Tauron, ale miał (klient powracający)
</t>
  </si>
  <si>
    <t xml:space="preserve"> - Zgoda na wybór e-faktury
- Regulamin oferty
- </t>
  </si>
  <si>
    <t xml:space="preserve"> - cennik na 5 lat, 
 - Certyfikat TUV potwierdzający pochodzenie energii z odnawialnych źródeł Grupy Tauron
 - e-faktura
 - cena energii elektrycznej niższa niż w obecnie obowiązującej Taryfie Sprzedawcy.
- - oferta dla klienta z OSD Tauron, który nie ma obecnie aktywnej umowy kompleksowej z Tauron, ale miał (klient powracający)
</t>
  </si>
  <si>
    <t>C12a - 0,6756
C12b - 0,6580</t>
  </si>
  <si>
    <t>C12a - 0,6068
C12b - 0,6935</t>
  </si>
  <si>
    <t>Eko Prąd plus GSC z usługą Serwisant 24H PLUS i Muzyka 24H  2 lata - dla Firm</t>
  </si>
  <si>
    <t xml:space="preserve"> - Regulamin oferty, 
 -  Zgoda na wybór e-faktury</t>
  </si>
  <si>
    <t xml:space="preserve"> - cennik na 2 lata, 
 - Certyfikat TUV potwierdzający pochodzenie energii z odnawialnych źródeł Grupy Tauron
 - e-faktura
 - usługi w cenie (Muzyka 24H oraz Serwisant 24H Plus)
- - oferta dla klienta spoza  OSD Tauron, który nie ma obecnie aktywnej umowykompleksowej z Tauron
 - oferta w szczególności dedykowana dla branży Beauty (wellnes, zdrowie)
</t>
  </si>
  <si>
    <t xml:space="preserve"> - cennik na 2 lata, 
 - Certyfikat TUV potwierdzający pochodzenie energii z odnawialnych źródeł Grupy Tauron
 - e-faktura
 - usługi w cenie (Muzyka 24H oraz Serwisant 24H Plus)
- - oferta dla z  OSD Tauron, który nie ma obecnie aktywnej umowykompleksowej z Tauron
 - oferta w szczególności dedykowana dla branży Beauty (wellnes, zdrowie)
</t>
  </si>
  <si>
    <t>Energia SPOT- Dla Firmy</t>
  </si>
  <si>
    <t xml:space="preserve"> - oferta dla klientów spoza OSD Tauron, którzy nie maj umowy z Tauron</t>
  </si>
  <si>
    <t>1.10.2025</t>
  </si>
  <si>
    <t xml:space="preserve">C11
okres obowiązywania cen do 31.03.2028
W Spółce  stosowane są rózne okresy rozliczeń Klientów (miesięczne, dwumiesięczne, półroczne)
Wcześniejsze wypowiedzenie oferty wiąże się z naliczeniem opłaty z tytułu kosztów rezygnacji </t>
  </si>
  <si>
    <t xml:space="preserve">C11O
okres obowiązywania cen do 31.03.2028
W Spółce  stosowane są rózne okresy rozliczeń Klientów (miesięczne, dwumiesięczne, półroczne)
 Wcześniejsze wypowiedzenie oferty wiąże się z naliczeniem opłaty z tytułu kosztów rezygnacji </t>
  </si>
  <si>
    <t xml:space="preserve">C12a
okres obowiązywania cen do 31.03.2028
W Spółce  stosowane są rózne okresy rozliczeń Klientów (miesięczne, dwumiesięczne, półroczne)
Wcześniejsze wypowiedzenie oferty wiąże się z naliczeniem opłaty z tytułu kosztów rezygnacji </t>
  </si>
  <si>
    <t xml:space="preserve">C12b
okres obowiązywania cen do  31.03.2028
W Spółce  stosowane są rózne okresy rozliczeń Klientów  (miesięczne, dwumiesięczne, półroczne)
Wcześniejsze wypowiedzenie oferty wiąże się z naliczeniem opłaty z tytułu kosztów rezygnacji </t>
  </si>
  <si>
    <t xml:space="preserve">C12O
okres obowiązywania cen do  31.03.2028
W Spółce  stosowane są rózne okresy rozliczeń Klientów (miesięczne, dwumiesięczne, półroczne)
Wcześniejsze wypowiedzenie oferty wiąże się z naliczeniem opłaty z tytułu kosztów rezygnacji </t>
  </si>
  <si>
    <t xml:space="preserve">C12W
okres obowiązywania cen do  31.03.2028
W Spółce  stosowane są rózne okresy rozliczeń Klientów (miesięczne, dwumiesięczne, półroczne)
Wcześniejsze wypowiedzenie oferty wiąże się z naliczeniem opłaty z tytułu kosztów rezygnacji </t>
  </si>
  <si>
    <t xml:space="preserve">C12N
okres obowiązywania cen do  31.03.2028
W Spółce  stosowane są rózne okresy rozliczeń Klientów (miesięczne, dwumiesięczne, półroczne)
 Wcześniejsze wypowiedzenie oferty wiąże się z naliczeniem opłaty z tytułu kosztów rezygnacji </t>
  </si>
  <si>
    <t xml:space="preserve">C21
okres obowiązywania cen do 31.03.2028
W Spółce  stosowane są rózne okresy rozliczeniowe Klientów. Wcześniejsze wypowiedzenie oferty wiąże się z naliczeniem opłaty z tytułu kosztów rezygnacji </t>
  </si>
  <si>
    <t xml:space="preserve">C22A
okres obowiązywania cen do 31.03.2028
W Spółce  stosowane są rózne okresy rozliczeniowe Klientów
Wcześniejsze wypowiedzenie oferty wiąże się z naliczeniem opłaty z tytułu kosztów rezygnacji </t>
  </si>
  <si>
    <t xml:space="preserve">C22B
okres obowiązywania cen do 31.03.2028
W Spółce  stosowane są rózne okresy rozliczeniowe Klientów
Wcześniejsze wypowiedzenie oferty wiąże się z naliczeniem opłaty z tytułu kosztów rezygnacji </t>
  </si>
  <si>
    <t xml:space="preserve">C23
okres obowiązywania cen do 31.03.2028
W Spółce  stosowane są rózne okresy rozliczeniowe Klientów
Wcześniejsze wypowiedzenie oferty wiąże się z naliczeniem opłaty z tytułu kosztów rezygnacji </t>
  </si>
  <si>
    <t xml:space="preserve">C11O
okres obowiązywania cen do  31.03.2028
W Spółce  stosowane są rózne okresy rozliczeń Klientów (miesięczne, dwumiesięczne, półroczne)
 Wcześniejsze wypowiedzenie oferty wiąże się z naliczeniem opłaty z tytułu kosztów rezygnacji </t>
  </si>
  <si>
    <t xml:space="preserve">C12b
okres obowiązywania cen do 31.03.2028
W Spółce  stosowane są rózne okresy rozliczeń Klientów  (miesięczne, dwumiesięczne, półroczne)
Wcześniejsze wypowiedzenie oferty wiąże się z naliczeniem opłaty z tytułu kosztów rezygnacji </t>
  </si>
  <si>
    <t xml:space="preserve">C12W
okres obowiązywania cen do 31.03.2028
W Spółce  stosowane są rózne okresy rozliczeń Klientów (miesięczne, dwumiesięczne, półroczne)
Wcześniejsze wypowiedzenie oferty wiąże się z naliczeniem opłaty z tytułu kosztów rezygnacji </t>
  </si>
  <si>
    <t>EKO OFERTA BIZNES - 3 lata gwarancja</t>
  </si>
  <si>
    <t>C11, C11o, C11pewna: 0,6898</t>
  </si>
  <si>
    <t>C11, C11o, C11pewna: 0,8546</t>
  </si>
  <si>
    <t>C12a, C12b: 0,6898
C12eco: 0,4327</t>
  </si>
  <si>
    <t>C12a, C12b: 0,8546
C12eco: 0,5384</t>
  </si>
  <si>
    <t>C12a, C12b: 0,6898
C12eco: 0,8315</t>
  </si>
  <si>
    <t>C12a, C12b: 0,8546
C12eco: 1,0289</t>
  </si>
  <si>
    <t>EKO OFERTA BIZNES - 5 lat rabatowanie</t>
  </si>
  <si>
    <t>C11,C11o,
C11pewna: 0,6250</t>
  </si>
  <si>
    <t>C11,C11o,
C11pewna: 0,7749</t>
  </si>
  <si>
    <t>C12a, C12b: 0,6250
C12eco: 0,4121</t>
  </si>
  <si>
    <t>C12a, C12b: 0,7749
C12eco: 0,5130</t>
  </si>
  <si>
    <t>C12a, C12b: 0,6250
C12eco: 0,734</t>
  </si>
  <si>
    <t>C12a, C12b: 0,7749
C12eco: 0,9090</t>
  </si>
  <si>
    <t xml:space="preserve">C13active: 0,843
</t>
  </si>
  <si>
    <t>EKO OFERTA BIZNES - 10 lat rabatowanie</t>
  </si>
  <si>
    <t>C11,C11o,
C11pewna: 0,6010</t>
  </si>
  <si>
    <t>C11,C11o,
C11pewna: 0,7454</t>
  </si>
  <si>
    <t>C12a, C12b: 0,6010
C12eco: 0,3962</t>
  </si>
  <si>
    <t>C12a, C12b: 0,7454
C12eco: 0,4935</t>
  </si>
  <si>
    <t>C12a, C12b: 0,6010
C12eco: 0,7058</t>
  </si>
  <si>
    <t>C12a, C12b: 0,7454
C12eco: 0,8743</t>
  </si>
  <si>
    <t xml:space="preserve"> - cennik na 2 lata,  
- certyfikat EKO
- cena energii elektrycznej niższa niż w obecnie obowiązującej Taryfie Sprzedawcy 
- - oferta dla klienta z OSD Tauron, który nie ma obecnie aktywnej umowy kompleksowej z Tauron, ale miał (klient powracający)
</t>
  </si>
  <si>
    <t>„Zielona Energia PROSTO do gniazdka (10)”</t>
  </si>
  <si>
    <t>G11 (stała cena)</t>
  </si>
  <si>
    <t>4,06 zł netto 
/ miesiąc
jeśli klient wybrał fakturę w formie elektronicznej na e-mail
lub
8,12  zł netto
/ miesiąc
jeśli klient wybrał fakturę w formie papierowej</t>
  </si>
  <si>
    <t>4,99 zł brutto 
/ miesiąc
jeśli klient wybrał fakturę w formie elektronicznej na e-mail
lub
9,98  zł brutto
/ miesiąc
jeśli klient wybrał fakturę w formie papierowej</t>
  </si>
  <si>
    <t>dostępna w procesie zakupu online</t>
  </si>
  <si>
    <t>brak kar za wcześniejsze rozwiązanie umowy</t>
  </si>
  <si>
    <t>Oferta skierowana jest do Klientów Orange Polska S.A., którzy wyrazili zgodę na otrzymywanie informacji marketingowych podmiotów trzecich i otrzymali propozycję zawarcia umowy w postaci wiadomości kierowanych do nich drogą elektroniczną.
W ramach oferty promocyjnej Klient otrzymuje:
• Do 30.09.2025r. Klienta obowiązują stawki za energię Zgodnie z zapisami Ustawy z dnia 7 października 2022 r. o szczególnych rozwiązaniach służących ochronie odbiorców energii elektrycznej w 2023 roku w związku z sytuacją na rynku energii elektrycznej oraz Ustawy z dnia 27 października 2022r.o środkach nadzwyczajnych mających na celu ograniczenie wysokości cen energii elektrycznej oraz wsparciu niektórych odbiorców w 2023 roku wraz ze wszystkimi jej zmianami na rok 2025
• Stawki od 1.01.2025 do 31.12. 2026 sa zagwarantowane dla Klienta i nie będą ulegały zmianom  (0,5669 zł/kWh netto dla Grupy taryfowej G11, G12  i G12w w Strefie S1 i S2)
• Zwolnienie z opłaty handlowej
• Gwarancję, że energia elektryczna dla Odbiorcy będzie pochodziła z odnawialnych źródeł energii. Orange Energia w tym celu zobowiązuje się do zakupu gwarancji pochodzenia energii, poświadczających wytworzenie energii elektrycznej z odnawialnych źródeł energii w ilości odpowiadającej ilości energii elektrycznej deklarowanej przez Klienta albo prognozowanej przez Sprzedawcę do zużycia przez Klienta.
• W okresie promocyjnym 8-15.05.2025 klient może otrzymać Kartę Podarunkową o wartości 100 zł do wykorzystania na Allegro.pl lub w aplikacji mobilnej
Allegro</t>
  </si>
  <si>
    <t>https://www.orange.pl/view/na-twoich-warunkach</t>
  </si>
  <si>
    <t>Obszar obowiązywania: PGE Dystrybucja S.A. , Tauron Dystrybucja S.A., Energa Operator S.A., Enea Operator Sp. z o.o.,  Stoen Operator Sp. z o.o., Polenergia Dystrybucja Sp. z o.o.
Okres Umowy: do 31.12.2026 roku</t>
  </si>
  <si>
    <t>G12x (2 strefy)</t>
  </si>
  <si>
    <t>„Zielona Energia PROSTO do gniazdka (15)”</t>
  </si>
  <si>
    <t>8,12 zł netto 
/ miesiąc
jeśli klient wybrał fakturę w formie elektronicznej na e-mail
lub
12,18  zł netto
/ miesiąc
jeśli klient wybrał fakturę w formie papierowej</t>
  </si>
  <si>
    <t>9,99 zł brutto 
/ miesiąc
jeśli klient wybrał fakturę w formie elektronicznej na e-mail
lub
14,98  zł brutto
/ miesiąc
jeśli klient wybrał fakturę w formie papierowej</t>
  </si>
  <si>
    <t>Oferta skierowana jest do Klientów Orange Polska S.A., którzy wyrazili zgodę na otrzymywanie informacji marketingowych podmiotów trzecich i otrzymali propozycję zawarcia umowy w postaci wiadomości kierowanych do nich drogą elektroniczną.
W ramach oferty promocyjnej Klient otrzymuje:
• Do 30.09.2025r. Klienta obowiązują stawki za energię Zgodnie z zapisami Ustawy z dnia 7 października 2022 r. o szczególnych rozwiązaniach służących ochronie odbiorców energii elektrycznej w 2023 roku w związku z sytuacją na rynku energii elektrycznej oraz Ustawy z dnia 27 października 2022r.o środkach nadzwyczajnych mających na celu ograniczenie wysokości cen energii elektrycznej oraz wsparciu niektórych odbiorców w 2023 roku wraz ze wszystkimi jej zmianami na rok 2024
• Stawki od 1.01.2025 do 31.12. 2026 sa zagwarantowane dla Klienta i nie będą ulegały zmianom  (0,5354 zł/kWh netto dla Grupy taryfowej G11, G12  i G12w w Strefie S1 i S2)
• Zwolnienie z opłaty handlowej
• Usługę Komfortowy termin płatności
• Gwarancję, że energia elektryczna dla Odbiorcy będzie pochodziła z odnawialnych źródeł energii. Orange Energia w tym celu zobowiązuje się do zakupu gwarancji pochodzenia energii, poświadczających wytworzenie energii elektrycznej z odnawialnych źródeł energii w ilości odpowiadającej ilości energii elektrycznej deklarowanej przez Klienta albo prognozowanej przez Sprzedawcę do zużycia przez Klienta.
• W okresie promocyjnym 8-15.05.2025 klient może otrzymać Kartę Podarunkową o wartości 100 zł do wykorzystania na Allegro.pl lub w aplikacji mobilnej
Allegro</t>
  </si>
  <si>
    <t>“Czysta energia dla domu – Pakiet 150”</t>
  </si>
  <si>
    <t>21,79 zł netto 
/ miesiąc
jeśli klient wybrał fakturę w formie elektronicznej na e-mail
lub
25,85  zł netto
/ miesiąc
jeśli klient wybrał fakturę w formie papierowej</t>
  </si>
  <si>
    <t>26,81 zł brutto 
/ miesiąc
jeśli klient wybrał fakturę w formie elektronicznej na e-mail
lub
31,80  zł brutto
/ miesiąc
jeśli klient wybrał fakturę w formie papierowej</t>
  </si>
  <si>
    <t>ogólnodostępna</t>
  </si>
  <si>
    <t>Odbiorca będzie zobowiązany do zapłaty w wysokości:
• 216 zł jeśli pierwsza zawarta Umowa zostanie rozwiązana nie później niż do 6 miesiąca od dnia rozpoczęcia sprzedaży energii
elektrycznej
• 387 zł jeśli pierwsza zawarta Umowa zostanie rozwiązana po upływie 6 miesięcy od dnia rozpoczęcia sprzedaży energii elektrycznej
• 184 zł jeśli kolejna Umowa zawarta w formie Aneksu zostanie rozwiązana nie później niż do 6 miesiąca od dnia rozpoczęcia sprzedaży
energii elektrycznej
• 332 zł jeśli kolejna Umowa zawarta w formie Aneksu zostanie rozwiązana po upływie 6 miesięcy od dnia rozpoczęcia sprzedaży
energii elektrycznej
(zwane dalej Koszty Orange Energia)
Wysokość odszkodowania = Koszty Orange Energia / liczba miesięcy na jaki została zawarta umowa x liczba miesięcy o jakie został
skrócony okres obowiązywania Umowy.</t>
  </si>
  <si>
    <t>W ramach oferty promocyjnej Klient otrzymuje:
• Bon płatniczy o wartości 150 zł do wykorzystania w Salonach Orange
• Do 30.09.2025r. Klienta obowiązują stawki za energię Zgodnie z zapisami Ustawy z dnia 7 października 2022 r. o szczególnych rozwiązaniach służących ochronie odbiorców energii elektrycznej w 2023 roku w związku z sytuacją na rynku energii elektrycznej oraz Ustawy z dnia 27 października 2022r.o środkach nadzwyczajnych mających na celu ograniczenie wysokości cen energii elektrycznej oraz wsparciu niektórych odbiorców w 2023 roku wraz ze wszystkimi jej zmianami na rok 2024
• Stawki od 1.10.2025 do 31.12. 2027 sa zagwarantowane dla Klienta i nie będą ulegały zmianom  (0,5840 zł/kWh netto dla Grupy taryfowej G11 oraz 0,6132 zł/kWh netto w Strefie S1 i 0,5548 zł/kWh netto w Strefie S2 dla Grupy taryfowej G12  i G12w) 
• Zwolnienie z opłaty handlowej
• Usługę Komfortowy termin płatności
• Ochronę ubezpieczeniową assistance domowe w całym okresie umowy (pomoc specjalistów: hydraulik, elektryk, ślusarz, technik urządzeń gazowych i grzewczych, serwisant domowych urządzeń AGD / RTV / PC, dekarz, szklarz)
• Gwarancję, że energia elektryczna dla Odbiorcy będzie pochodziła z odnawialnych źródeł energii. Orange Energia w tym celu zobowiązuje się do zakupu gwarancji pochodzenia energii, poświadczających wytworzenie energii elektrycznej z odnawialnych źródeł energii w ilości odpowiadającej ilości energii elektrycznej deklarowanej przez Klienta albo prognozowanej przez Sprzedawcę do zużycia przez Klienta.</t>
  </si>
  <si>
    <t>https://www.orange.pl/view/energia#energia-elektryczna</t>
  </si>
  <si>
    <t>“Czysta energia dla domu – Pakiet faktura 150”</t>
  </si>
  <si>
    <t>W ramach oferty promocyjnej Klient otrzymuje:
• Bonus o wartości 150 zł na opłacenie faktur za usługi telekomunikacyjne Orange
• Do 30.09.2025r. Klienta obowiązują stawki za energię Zgodnie z zapisami Ustawy z dnia 7 października 2022 r. o szczególnych rozwiązaniach służących ochronie odbiorców energii elektrycznej w 2023 roku w związku z sytuacją na rynku energii elektrycznej oraz Ustawy z dnia 27 października 2022r.o środkach nadzwyczajnych mających na celu ograniczenie wysokości cen energii elektrycznej oraz wsparciu niektórych odbiorców w 2023 roku wraz ze wszystkimi jej zmianami na rok 2024
• Stawki od 1.10.2025 do 31.12. 2027 sa zagwarantowane dla Klienta i nie będą ulegały zmianom  (0,5840 zł/kWh netto dla Grupy taryfowej G11 oraz 0,6132 zł/kWh netto w Strefie S1 i 0,5548 zł/kWh netto w Strefie S2 dla Grupy taryfowej G12  i G12w) 
• Zwolnienie z opłaty handlowej
• Usługę Komfortowy termin płatności
• Ochronę ubezpieczeniową assistance domowe w całym okresie umowy (pomoc specjalistów: hydraulik, elektryk, ślusarz, technik urządzeń gazowych i grzewczych, serwisant domowych urządzeń AGD / RTV / PC, dekarz, szklarz)
• Gwarancję, że energia elektryczna dla Odbiorcy będzie pochodziła z odnawialnych źródeł energii. Orange Energia w tym celu zobowiązuje się do zakupu gwarancji pochodzenia energii, poświadczających wytworzenie energii elektrycznej z odnawialnych źródeł energii w ilości odpowiadającej ilości energii elektrycznej deklarowanej przez Klienta albo prognozowanej przez Sprzedawcę do zużycia przez Klienta.</t>
  </si>
  <si>
    <t>“Czysta energia dla domu – Pakiet Korzystny 150”</t>
  </si>
  <si>
    <t>W ramach oferty promocyjnej Klient otrzymuje:
• Bonus o wartości 150 zł na opłacenie faktur za energię elektryczną czynną o wartości 25 zł miesięcznie ( w ramach cyklu rozliczeniowego) przez okres 6 pierwszych miesięcy dostaw
• Do 30.09.2025r. Klienta obowiązują stawki za energię Zgodnie z zapisami Ustawy z dnia 7 października 2022 r. o szczególnych rozwiązaniach służących ochronie odbiorców energii elektrycznej w 2023 roku w związku z sytuacją na rynku energii elektrycznej oraz Ustawy z dnia 27 października 2022r.o środkach nadzwyczajnych mających na celu ograniczenie wysokości cen energii elektrycznej oraz wsparciu niektórych odbiorców w 2023 roku wraz ze wszystkimi jej zmianami na rok 2024
• Stawki od 1.10.2025 do 31.12. 2027 sa zagwarantowane dla Klienta i nie będą ulegały zmianom  (0,5840 zł/kWh netto dla Grupy taryfowej G11 oraz 0,6132 zł/kWh netto w Strefie S1 i 0,5548 zł/kWh netto w Strefie S2 dla Grupy taryfowej G12  i G12w) 
• Zwolnienie z opłaty handlowej
• Usługę Komfortowy termin płatności
• Ochronę ubezpieczeniową assistance domowe w całym okresie umowy (pomoc specjalistów: hydraulik, elektryk, ślusarz, technik urządzeń gazowych i grzewczych, serwisant domowych urządzeń AGD / RTV / PC, dekarz, szklarz)
• Gwarancję, że energia elektryczna dla Odbiorcy będzie pochodziła z odnawialnych źródeł energii. Orange Energia w tym celu zobowiązuje się do zakupu gwarancji pochodzenia energii, poświadczających wytworzenie energii elektrycznej z odnawialnych źródeł energii w ilości odpowiadającej ilości energii elektrycznej deklarowanej przez Klienta albo prognozowanej przez Sprzedawcę do zużycia przez Klienta.</t>
  </si>
  <si>
    <t>“Czysta energia dla domu – Pakiet Komfort 2026”</t>
  </si>
  <si>
    <t>W ramach oferty promocyjnej Klient otrzymuje:
• Do 30.09.2025r. Klienta obowiązują stawki za energię Zgodnie z zapisami Ustawy z dnia 7 października 2022 r. o szczególnych rozwiązaniach służących ochronie odbiorców energii elektrycznej w 2023 roku w związku z sytuacją na rynku energii elektrycznej oraz Ustawy z dnia 27 października 2022r.o środkach nadzwyczajnych mających na celu ograniczenie wysokości cen energii elektrycznej oraz wsparciu niektórych odbiorców w 2023 roku wraz ze wszystkimi jej zmianami na rok 2024
• Stawki od 1.10.2025 do 31.12. 2027 sa zagwarantowane dla Klienta i nie będą ulegały zmianom  (0,5840 zł/kWh netto dla Grupy taryfowej G11 oraz 0,6132 zł/kWh netto w Strefie S1 i 0,5548 zł/kWh netto w Strefie S2 dla Grupy taryfowej G12  i G12w) 
• Zwolnienie z opłaty handlowej
• Usługę Komfortowy termin płatności
• Ochronę ubezpieczeniową assistance domowe w całym okresie umowy (pomoc specjalistów: hydraulik, elektryk, ślusarz, technik urządzeń gazowych i grzewczych, serwisant domowych urządzeń AGD / RTV / PC, dekarz, szklarz)
• Gwarancję, że energia elektryczna dla Odbiorcy będzie pochodziła z odnawialnych źródeł energii. Orange Energia w tym celu zobowiązuje się do zakupu gwarancji pochodzenia energii, poświadczających wytworzenie energii elektrycznej z odnawialnych źródeł energii w ilości odpowiadającej ilości energii elektrycznej deklarowanej przez Klienta albo prognozowanej przez Sprzedawcę do zużycia przez Klienta.</t>
  </si>
  <si>
    <t>Fortum Energia Sp. z o.o.</t>
  </si>
  <si>
    <t>Al. Jerozolimskie 160 02-326 Warszawa Infolinia: 801 111 333 www.orangeenergia.pl</t>
  </si>
  <si>
    <t>Cennik dla odbiorców przyłączonych i nieprzyłączonych do sieci dystrybucyjnej (odbiorcy końcowi)</t>
  </si>
  <si>
    <t>PGE Energetyka Kolejowa S.A.</t>
  </si>
  <si>
    <t>https://pgeenergetykakolejowa.pl/firma/kupuje-kompleksowo-nowa-lokalizacja</t>
  </si>
  <si>
    <t>Cennik dla odbiorców przyłączonych i nieprzyłączonych do sieci dystrybucyjnej (przeds. energetyczne)</t>
  </si>
  <si>
    <t xml:space="preserve">od 01.01.2025 r. 
do 31.12.2025 r.
0,5839
od 01.01.2026 r. 
do 31.12.2026 r. 
0,5797
od 01.01.2027 r. 
do 31.12.2027 r. 
0,5832
</t>
  </si>
  <si>
    <t>od 01.01.2025 r. 
do 31.12.2025 r.
0,7182
od 01.01.2026 r. 
do 31.12.2026 r. 
0,7130
od 01.01.2027 r. 
do 31.12.2027 r. 
0,7173</t>
  </si>
  <si>
    <t>od 01.01.2025 r. 
do 31.12.2025 r.
0,6796
od 01.01.2026 r. 
do 31.12.2026 r. 
0,6682
od 01.01.2027 r. 
do 31.12.2027 r.
0,6717</t>
  </si>
  <si>
    <t>od 01.01.2025 r. 
do 31.12.2025 r.
0,8359
od 01.01.2026 r. 
do 31.12.2026 r. 
0,8219
od 01.01.2027 r. 
do 31.12.2027 r.
0,8262</t>
  </si>
  <si>
    <t>od 01.01.2025 r. 
do 31.12.2025 r.
0,5424
od 01.01.2026 r. 
do 31.12.2026 r. 
0,5428
od 01.01.2027 r. 
do 31.12.2027 r.
0,5464</t>
  </si>
  <si>
    <t>od 01.01.2025 r. 
do 31.12.2025 r.
0,6672
od 01.01.2026 r. 
do 31.12.2026 r. 
0,6676
od 01.01.2027 r. 
do 31.12.2027 r.
0,6721</t>
  </si>
  <si>
    <t>od 01.01.2025 r. 
do 31.12.2025 r.
0,6636
od 01.01.2026 r. 
do 31.12.2026 r. 
0,6602
od 01.01.2027 r. 
do 31.12.2027 r. 
0,6629</t>
  </si>
  <si>
    <t>od 01.01.2025 r. 
do 31.12.2025 r.
0,8162
od 01.01.2026 r. 
do 31.12.2026 r. 
0,8120
od 01.01.2027 r. 
do 31.12.2027 r. 
0,8154</t>
  </si>
  <si>
    <t>od 01.01.2025 r. 
do 31.12.2025 r.
0,5234
od 01.01.2026 r. 
do 31.12.2026 r. 
0,5208
od 01.01.2027 r. 
do 31.12.2027 r. 
0,5243</t>
  </si>
  <si>
    <t>od 01.01.2025 r. 
do 31.12.2025 r.
0,6438
od 01.01.2026 r. 
do 31.12.2026 r. 
0,6406
od 01.01.2027 r. 
do 31.12.2027 r. 
0,6449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</si>
</sst>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0"/>
    <numFmt numFmtId="165" formatCode="dd&quot;.&quot;mm&quot;.&quot;yyyy"/>
    <numFmt numFmtId="166" formatCode="0.00000"/>
    <numFmt numFmtId="167" formatCode="yy\-mm\-dd;@"/>
    <numFmt numFmtId="168" formatCode="d&quot;.&quot;mm&quot;.&quot;yyyy"/>
    <numFmt numFmtId="169" formatCode="&quot; &quot;* #,##0.00&quot;      &quot;;&quot;-&quot;* #,##0.00&quot;      &quot;;&quot; &quot;* &quot;-&quot;#&quot;      &quot;;&quot; &quot;@&quot; &quot;"/>
    <numFmt numFmtId="170" formatCode="&quot; &quot;#,##0.00&quot;      &quot;;&quot;-&quot;#,##0.00&quot;      &quot;;&quot; -&quot;#&quot;      &quot;;&quot; &quot;@&quot; &quot;"/>
    <numFmt numFmtId="171" formatCode="\ #,##0.00&quot;      &quot;;\-#,##0.00&quot;      &quot;;&quot; -&quot;#&quot;      &quot;;@\ "/>
  </numFmts>
  <fonts count="79">
    <font>
      <sz val="10"/>
      <color rgb="FF000000"/>
      <name val="Arial"/>
      <family val="2"/>
      <charset val="238"/>
    </font>
    <font>
      <sz val="10"/>
      <color indexed="8"/>
      <name val="Arial"/>
      <family val="2"/>
      <charset val="238"/>
    </font>
    <font>
      <b/>
      <sz val="10"/>
      <color indexed="8"/>
      <name val="Arial"/>
      <family val="2"/>
      <charset val="238"/>
    </font>
    <font>
      <b/>
      <sz val="12"/>
      <color indexed="8"/>
      <name val="Arial"/>
      <family val="2"/>
      <charset val="238"/>
    </font>
    <font>
      <u/>
      <sz val="10"/>
      <color indexed="49"/>
      <name val="Arial"/>
      <family val="2"/>
      <charset val="238"/>
    </font>
    <font>
      <sz val="10"/>
      <color indexed="60"/>
      <name val="Arial"/>
      <family val="2"/>
      <charset val="238"/>
    </font>
    <font>
      <sz val="10"/>
      <color indexed="60"/>
      <name val="Liberation Sans"/>
      <charset val="238"/>
    </font>
    <font>
      <b/>
      <sz val="12"/>
      <color indexed="59"/>
      <name val="Arial"/>
      <family val="2"/>
      <charset val="238"/>
    </font>
    <font>
      <b/>
      <sz val="12"/>
      <color indexed="63"/>
      <name val="Arial"/>
      <family val="2"/>
      <charset val="238"/>
    </font>
    <font>
      <sz val="12"/>
      <color indexed="10"/>
      <name val="Arial"/>
      <family val="2"/>
      <charset val="238"/>
    </font>
    <font>
      <sz val="12"/>
      <color indexed="8"/>
      <name val="Arial"/>
      <family val="2"/>
      <charset val="238"/>
    </font>
    <font>
      <sz val="12"/>
      <color indexed="63"/>
      <name val="Arial"/>
      <family val="2"/>
      <charset val="238"/>
    </font>
    <font>
      <sz val="10"/>
      <color indexed="63"/>
      <name val="Arial"/>
      <family val="2"/>
      <charset val="238"/>
    </font>
    <font>
      <sz val="12"/>
      <color indexed="57"/>
      <name val="Arial"/>
      <family val="2"/>
      <charset val="238"/>
    </font>
    <font>
      <sz val="12"/>
      <color indexed="8"/>
      <name val="Liberation Sans"/>
      <charset val="238"/>
    </font>
    <font>
      <sz val="12"/>
      <color indexed="63"/>
      <name val="Liberation Sans"/>
      <charset val="238"/>
    </font>
    <font>
      <u/>
      <sz val="12"/>
      <color indexed="12"/>
      <name val="Arial"/>
      <family val="2"/>
      <charset val="238"/>
    </font>
    <font>
      <sz val="12"/>
      <color indexed="8"/>
      <name val="Aptos Display"/>
      <charset val="238"/>
    </font>
    <font>
      <sz val="12"/>
      <color indexed="8"/>
      <name val="Arial"/>
      <family val="2"/>
      <charset val="238"/>
    </font>
    <font>
      <u/>
      <sz val="12"/>
      <color indexed="8"/>
      <name val="Arial"/>
      <family val="2"/>
      <charset val="238"/>
    </font>
    <font>
      <sz val="11"/>
      <name val="Arial"/>
      <family val="2"/>
      <charset val="238"/>
    </font>
    <font>
      <b/>
      <sz val="10"/>
      <color indexed="8"/>
      <name val="Arial"/>
      <family val="2"/>
      <charset val="238"/>
    </font>
    <font>
      <u/>
      <sz val="10"/>
      <color indexed="8"/>
      <name val="Arial"/>
      <family val="2"/>
      <charset val="238"/>
    </font>
    <font>
      <sz val="10"/>
      <color indexed="8"/>
      <name val="Arial"/>
      <family val="2"/>
      <charset val="238"/>
    </font>
    <font>
      <sz val="10"/>
      <color rgb="FF000000"/>
      <name val="Liberation Sans"/>
      <charset val="238"/>
    </font>
    <font>
      <b/>
      <sz val="10"/>
      <color rgb="FF000000"/>
      <name val="Arial"/>
      <family val="2"/>
      <charset val="238"/>
    </font>
    <font>
      <b/>
      <sz val="10"/>
      <color rgb="FFFFFFFF"/>
      <name val="Arial"/>
      <family val="2"/>
      <charset val="238"/>
    </font>
    <font>
      <b/>
      <sz val="10"/>
      <color rgb="FFFFFFFF"/>
      <name val="Liberation Sans"/>
      <charset val="238"/>
    </font>
    <font>
      <b/>
      <sz val="10"/>
      <color rgb="FF000000"/>
      <name val="Liberation Sans"/>
      <charset val="238"/>
    </font>
    <font>
      <sz val="10"/>
      <color rgb="FFCC0000"/>
      <name val="Arial"/>
      <family val="2"/>
      <charset val="238"/>
    </font>
    <font>
      <sz val="10"/>
      <color rgb="FFCC0000"/>
      <name val="Liberation Sans"/>
      <charset val="238"/>
    </font>
    <font>
      <sz val="11"/>
      <color rgb="FF000000"/>
      <name val="Calibri"/>
      <family val="2"/>
      <charset val="238"/>
    </font>
    <font>
      <sz val="10"/>
      <color rgb="FF000000"/>
      <name val="Lucida Sans"/>
      <family val="2"/>
      <charset val="238"/>
    </font>
    <font>
      <i/>
      <sz val="10"/>
      <color rgb="FF808080"/>
      <name val="Arial"/>
      <family val="2"/>
      <charset val="238"/>
    </font>
    <font>
      <i/>
      <sz val="10"/>
      <color rgb="FF808080"/>
      <name val="Liberation Sans"/>
      <charset val="238"/>
    </font>
    <font>
      <sz val="10"/>
      <color rgb="FF006600"/>
      <name val="Arial"/>
      <family val="2"/>
      <charset val="238"/>
    </font>
    <font>
      <sz val="10"/>
      <color rgb="FF006600"/>
      <name val="Liberation Sans"/>
      <charset val="238"/>
    </font>
    <font>
      <b/>
      <sz val="24"/>
      <color rgb="FF000000"/>
      <name val="Arial"/>
      <family val="2"/>
      <charset val="238"/>
    </font>
    <font>
      <b/>
      <sz val="18"/>
      <color rgb="FF000000"/>
      <name val="Arial"/>
      <family val="2"/>
      <charset val="238"/>
    </font>
    <font>
      <b/>
      <sz val="18"/>
      <color rgb="FF000000"/>
      <name val="Liberation Sans"/>
      <charset val="238"/>
    </font>
    <font>
      <b/>
      <sz val="12"/>
      <color rgb="FF000000"/>
      <name val="Arial"/>
      <family val="2"/>
      <charset val="238"/>
    </font>
    <font>
      <b/>
      <sz val="12"/>
      <color rgb="FF000000"/>
      <name val="Liberation Sans"/>
      <charset val="238"/>
    </font>
    <font>
      <b/>
      <sz val="24"/>
      <color rgb="FF000000"/>
      <name val="Liberation Sans"/>
      <charset val="238"/>
    </font>
    <font>
      <u/>
      <sz val="10"/>
      <color rgb="FF0563C1"/>
      <name val="Arial"/>
      <family val="2"/>
      <charset val="238"/>
    </font>
    <font>
      <u/>
      <sz val="10"/>
      <color rgb="FF0000EE"/>
      <name val="Arial"/>
      <family val="2"/>
      <charset val="238"/>
    </font>
    <font>
      <u/>
      <sz val="10"/>
      <color rgb="FF0000FF"/>
      <name val="Arial"/>
      <family val="2"/>
      <charset val="238"/>
    </font>
    <font>
      <u/>
      <sz val="10"/>
      <color rgb="FF0000EE"/>
      <name val="Liberation Sans"/>
      <charset val="238"/>
    </font>
    <font>
      <sz val="10"/>
      <color rgb="FF000000"/>
      <name val="Arial"/>
      <family val="2"/>
      <charset val="238"/>
    </font>
    <font>
      <sz val="10"/>
      <color rgb="FF333333"/>
      <name val="Arial"/>
      <family val="2"/>
      <charset val="238"/>
    </font>
    <font>
      <sz val="10"/>
      <color rgb="FF333333"/>
      <name val="Liberation Sans"/>
      <charset val="238"/>
    </font>
    <font>
      <b/>
      <i/>
      <u/>
      <sz val="10"/>
      <color rgb="FF000000"/>
      <name val="Arial"/>
      <family val="2"/>
      <charset val="238"/>
    </font>
    <font>
      <b/>
      <i/>
      <u/>
      <sz val="10"/>
      <color rgb="FF000000"/>
      <name val="Liberation Sans"/>
      <charset val="238"/>
    </font>
    <font>
      <sz val="12"/>
      <color rgb="FF000000"/>
      <name val="Arial"/>
      <family val="2"/>
    </font>
    <font>
      <sz val="10"/>
      <color rgb="FF000000"/>
      <name val="Lucida Sans"/>
      <family val="2"/>
    </font>
    <font>
      <u/>
      <sz val="10"/>
      <color rgb="FF467886"/>
      <name val="Arial"/>
      <family val="2"/>
      <charset val="238"/>
    </font>
    <font>
      <sz val="10"/>
      <color rgb="FF996600"/>
      <name val="Arial"/>
      <family val="2"/>
      <charset val="238"/>
    </font>
    <font>
      <sz val="8"/>
      <name val="Arial"/>
      <family val="2"/>
      <charset val="238"/>
    </font>
    <font>
      <sz val="12"/>
      <color theme="1"/>
      <name val="Arial"/>
      <family val="2"/>
      <charset val="238"/>
    </font>
    <font>
      <sz val="12"/>
      <color rgb="FF000000"/>
      <name val="Arial"/>
      <family val="2"/>
      <charset val="238"/>
    </font>
    <font>
      <u/>
      <sz val="10"/>
      <color rgb="FF000000"/>
      <name val="Arial"/>
      <family val="2"/>
      <charset val="238"/>
    </font>
    <font>
      <b/>
      <sz val="10"/>
      <color indexed="9"/>
      <name val="Arial"/>
      <family val="2"/>
      <charset val="238"/>
    </font>
    <font>
      <sz val="10"/>
      <color indexed="10"/>
      <name val="Arial"/>
      <family val="2"/>
      <charset val="238"/>
    </font>
    <font>
      <sz val="10"/>
      <color indexed="8"/>
      <name val="Lucida Sans"/>
      <family val="2"/>
      <charset val="238"/>
    </font>
    <font>
      <i/>
      <sz val="10"/>
      <color indexed="23"/>
      <name val="Arial"/>
      <family val="2"/>
      <charset val="238"/>
    </font>
    <font>
      <sz val="10"/>
      <color indexed="17"/>
      <name val="Arial"/>
      <family val="2"/>
      <charset val="238"/>
    </font>
    <font>
      <b/>
      <sz val="18"/>
      <color indexed="8"/>
      <name val="Arial"/>
      <family val="2"/>
      <charset val="238"/>
    </font>
    <font>
      <u/>
      <sz val="10"/>
      <color indexed="12"/>
      <name val="Arial"/>
      <family val="2"/>
      <charset val="238"/>
    </font>
    <font>
      <sz val="10"/>
      <color indexed="19"/>
      <name val="Arial"/>
      <family val="2"/>
      <charset val="238"/>
    </font>
    <font>
      <sz val="12"/>
      <color indexed="8"/>
      <name val="Arial"/>
      <family val="1"/>
      <charset val="238"/>
    </font>
    <font>
      <sz val="11"/>
      <color indexed="8"/>
      <name val="Arial"/>
      <family val="2"/>
      <charset val="238"/>
    </font>
    <font>
      <u/>
      <sz val="12"/>
      <color theme="1"/>
      <name val="Arial"/>
      <family val="2"/>
      <charset val="238"/>
    </font>
    <font>
      <u/>
      <sz val="10"/>
      <color theme="1"/>
      <name val="Arial"/>
      <family val="2"/>
    </font>
    <font>
      <sz val="10"/>
      <color rgb="FF000000"/>
      <name val="Lucida Sans"/>
      <family val="2"/>
    </font>
    <font>
      <sz val="12"/>
      <name val="Arial"/>
      <family val="2"/>
      <charset val="238"/>
    </font>
    <font>
      <u/>
      <sz val="10"/>
      <color theme="1"/>
      <name val="Arial"/>
      <family val="2"/>
      <charset val="238"/>
    </font>
    <font>
      <u/>
      <sz val="10"/>
      <color rgb="FFFF0000"/>
      <name val="Arial"/>
      <family val="2"/>
      <charset val="238"/>
    </font>
    <font>
      <u/>
      <sz val="12"/>
      <color rgb="FF000000"/>
      <name val="Arial"/>
      <family val="2"/>
      <charset val="238"/>
    </font>
    <font>
      <sz val="11"/>
      <color rgb="FF000000"/>
      <name val="Arial"/>
      <family val="2"/>
      <charset val="238"/>
    </font>
    <font>
      <sz val="10"/>
      <color theme="1"/>
      <name val="Arial"/>
      <family val="2"/>
      <charset val="238"/>
    </font>
  </fonts>
  <fills count="42">
    <fill>
      <patternFill patternType="none"/>
    </fill>
    <fill>
      <patternFill patternType="gray125"/>
    </fill>
    <fill>
      <patternFill patternType="solid">
        <fgColor indexed="22"/>
        <bgColor indexed="22"/>
      </patternFill>
    </fill>
    <fill>
      <patternFill patternType="solid">
        <fgColor indexed="9"/>
        <bgColor indexed="9"/>
      </patternFill>
    </fill>
    <fill>
      <patternFill patternType="solid">
        <fgColor indexed="9"/>
        <bgColor indexed="64"/>
      </patternFill>
    </fill>
    <fill>
      <patternFill patternType="solid">
        <fgColor rgb="FF000000"/>
        <bgColor rgb="FF000000"/>
      </patternFill>
    </fill>
    <fill>
      <patternFill patternType="solid">
        <fgColor rgb="FF808080"/>
        <bgColor rgb="FF808080"/>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DDDDDD"/>
        <bgColor rgb="FFDDDDDD"/>
      </patternFill>
    </fill>
    <fill>
      <patternFill patternType="solid">
        <fgColor indexed="8"/>
        <bgColor indexed="58"/>
      </patternFill>
    </fill>
    <fill>
      <patternFill patternType="solid">
        <fgColor indexed="23"/>
        <bgColor indexed="55"/>
      </patternFill>
    </fill>
    <fill>
      <patternFill patternType="solid">
        <fgColor indexed="41"/>
        <bgColor indexed="31"/>
      </patternFill>
    </fill>
    <fill>
      <patternFill patternType="solid">
        <fgColor indexed="47"/>
        <bgColor indexed="41"/>
      </patternFill>
    </fill>
    <fill>
      <patternFill patternType="solid">
        <fgColor indexed="10"/>
        <bgColor indexed="16"/>
      </patternFill>
    </fill>
    <fill>
      <patternFill patternType="solid">
        <fgColor indexed="42"/>
        <bgColor indexed="27"/>
      </patternFill>
    </fill>
    <fill>
      <patternFill patternType="solid">
        <fgColor indexed="26"/>
        <bgColor indexed="9"/>
      </patternFill>
    </fill>
    <fill>
      <patternFill patternType="solid">
        <fgColor theme="0"/>
        <bgColor indexed="64"/>
      </patternFill>
    </fill>
    <fill>
      <patternFill patternType="solid">
        <fgColor theme="0"/>
        <bgColor indexed="9"/>
      </patternFill>
    </fill>
    <fill>
      <patternFill patternType="solid">
        <fgColor theme="0"/>
        <bgColor indexed="55"/>
      </patternFill>
    </fill>
    <fill>
      <patternFill patternType="solid">
        <fgColor theme="0" tint="-4.9989318521683403E-2"/>
        <bgColor indexed="64"/>
      </patternFill>
    </fill>
    <fill>
      <patternFill patternType="solid">
        <fgColor theme="0" tint="-4.9989318521683403E-2"/>
        <bgColor indexed="9"/>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79998168889431442"/>
        <bgColor indexed="9"/>
      </patternFill>
    </fill>
    <fill>
      <patternFill patternType="solid">
        <fgColor theme="6" tint="0.79998168889431442"/>
        <bgColor rgb="FFFFFFFF"/>
      </patternFill>
    </fill>
    <fill>
      <patternFill patternType="solid">
        <fgColor theme="0" tint="-4.9989318521683403E-2"/>
        <bgColor indexed="55"/>
      </patternFill>
    </fill>
    <fill>
      <patternFill patternType="solid">
        <fgColor theme="5" tint="0.59999389629810485"/>
        <bgColor indexed="57"/>
      </patternFill>
    </fill>
    <fill>
      <patternFill patternType="solid">
        <fgColor theme="5" tint="0.59999389629810485"/>
        <bgColor indexed="64"/>
      </patternFill>
    </fill>
    <fill>
      <patternFill patternType="solid">
        <fgColor theme="5" tint="0.59999389629810485"/>
        <bgColor indexed="9"/>
      </patternFill>
    </fill>
    <fill>
      <patternFill patternType="solid">
        <fgColor theme="5" tint="0.39997558519241921"/>
        <bgColor indexed="51"/>
      </patternFill>
    </fill>
    <fill>
      <patternFill patternType="solid">
        <fgColor theme="5" tint="0.79998168889431442"/>
        <bgColor indexed="64"/>
      </patternFill>
    </fill>
    <fill>
      <patternFill patternType="solid">
        <fgColor theme="8" tint="0.79998168889431442"/>
        <bgColor indexed="64"/>
      </patternFill>
    </fill>
    <fill>
      <patternFill patternType="solid">
        <fgColor theme="8" tint="0.59999389629810485"/>
        <bgColor indexed="57"/>
      </patternFill>
    </fill>
    <fill>
      <patternFill patternType="solid">
        <fgColor theme="8" tint="0.59999389629810485"/>
        <bgColor indexed="9"/>
      </patternFill>
    </fill>
    <fill>
      <patternFill patternType="solid">
        <fgColor theme="9" tint="0.59999389629810485"/>
        <bgColor indexed="57"/>
      </patternFill>
    </fill>
    <fill>
      <patternFill patternType="solid">
        <fgColor theme="9" tint="0.59999389629810485"/>
        <bgColor indexed="64"/>
      </patternFill>
    </fill>
    <fill>
      <patternFill patternType="solid">
        <fgColor theme="9" tint="0.59999389629810485"/>
        <bgColor indexed="9"/>
      </patternFill>
    </fill>
    <fill>
      <patternFill patternType="solid">
        <fgColor theme="9" tint="-0.249977111117893"/>
        <bgColor indexed="51"/>
      </patternFill>
    </fill>
    <fill>
      <patternFill patternType="solid">
        <fgColor theme="8" tint="-0.249977111117893"/>
        <bgColor indexed="51"/>
      </patternFill>
    </fill>
  </fills>
  <borders count="103">
    <border>
      <left/>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rgb="FF808080"/>
      </left>
      <right style="thin">
        <color rgb="FF808080"/>
      </right>
      <top style="thin">
        <color rgb="FF808080"/>
      </top>
      <bottom style="thin">
        <color rgb="FF808080"/>
      </bottom>
      <diagonal/>
    </border>
    <border>
      <left style="hair">
        <color indexed="23"/>
      </left>
      <right style="hair">
        <color indexed="23"/>
      </right>
      <top style="hair">
        <color indexed="23"/>
      </top>
      <bottom style="hair">
        <color indexed="23"/>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5" tint="-0.24994659260841701"/>
      </left>
      <right style="thin">
        <color theme="5" tint="-0.24994659260841701"/>
      </right>
      <top style="double">
        <color theme="5" tint="-0.24994659260841701"/>
      </top>
      <bottom style="thin">
        <color theme="5" tint="-0.2499465926084170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theme="2" tint="-0.499984740745262"/>
      </left>
      <right style="thin">
        <color theme="2" tint="-0.499984740745262"/>
      </right>
      <top style="thin">
        <color theme="2" tint="-0.499984740745262"/>
      </top>
      <bottom style="thin">
        <color indexed="64"/>
      </bottom>
      <diagonal/>
    </border>
    <border>
      <left style="thin">
        <color theme="2" tint="-0.499984740745262"/>
      </left>
      <right style="thin">
        <color theme="2" tint="-0.499984740745262"/>
      </right>
      <top/>
      <bottom style="thin">
        <color theme="2" tint="-0.499984740745262"/>
      </bottom>
      <diagonal/>
    </border>
    <border>
      <left/>
      <right/>
      <top style="thick">
        <color theme="4" tint="-0.499984740745262"/>
      </top>
      <bottom/>
      <diagonal/>
    </border>
    <border>
      <left style="thick">
        <color theme="4" tint="-0.499984740745262"/>
      </left>
      <right style="medium">
        <color theme="4" tint="-0.499984740745262"/>
      </right>
      <top style="thick">
        <color theme="4" tint="-0.499984740745262"/>
      </top>
      <bottom/>
      <diagonal/>
    </border>
    <border>
      <left style="medium">
        <color theme="4" tint="-0.499984740745262"/>
      </left>
      <right style="medium">
        <color theme="4" tint="-0.499984740745262"/>
      </right>
      <top style="thick">
        <color theme="4" tint="-0.499984740745262"/>
      </top>
      <bottom/>
      <diagonal/>
    </border>
    <border>
      <left style="thick">
        <color theme="4" tint="-0.499984740745262"/>
      </left>
      <right style="medium">
        <color theme="4" tint="-0.499984740745262"/>
      </right>
      <top/>
      <bottom/>
      <diagonal/>
    </border>
    <border>
      <left style="medium">
        <color theme="4" tint="-0.499984740745262"/>
      </left>
      <right style="medium">
        <color theme="4" tint="-0.499984740745262"/>
      </right>
      <top/>
      <bottom/>
      <diagonal/>
    </border>
    <border>
      <left style="medium">
        <color theme="4" tint="-0.499984740745262"/>
      </left>
      <right style="thick">
        <color theme="4" tint="-0.499984740745262"/>
      </right>
      <top style="thick">
        <color theme="4" tint="-0.499984740745262"/>
      </top>
      <bottom/>
      <diagonal/>
    </border>
    <border>
      <left style="medium">
        <color theme="4" tint="-0.499984740745262"/>
      </left>
      <right style="thick">
        <color theme="4" tint="-0.499984740745262"/>
      </right>
      <top/>
      <bottom/>
      <diagonal/>
    </border>
    <border>
      <left/>
      <right style="medium">
        <color theme="4" tint="-0.499984740745262"/>
      </right>
      <top style="thick">
        <color theme="4" tint="-0.499984740745262"/>
      </top>
      <bottom/>
      <diagonal/>
    </border>
    <border>
      <left style="medium">
        <color theme="4" tint="-0.499984740745262"/>
      </left>
      <right/>
      <top style="thick">
        <color theme="4" tint="-0.499984740745262"/>
      </top>
      <bottom/>
      <diagonal/>
    </border>
    <border>
      <left style="medium">
        <color theme="4" tint="-0.499984740745262"/>
      </left>
      <right style="medium">
        <color theme="4" tint="-0.499984740745262"/>
      </right>
      <top style="medium">
        <color theme="4" tint="-0.499984740745262"/>
      </top>
      <bottom/>
      <diagonal/>
    </border>
    <border>
      <left style="thin">
        <color theme="2" tint="-0.499984740745262"/>
      </left>
      <right/>
      <top/>
      <bottom style="thin">
        <color theme="2" tint="-0.499984740745262"/>
      </bottom>
      <diagonal/>
    </border>
    <border>
      <left/>
      <right style="thin">
        <color theme="2" tint="-0.499984740745262"/>
      </right>
      <top/>
      <bottom style="thin">
        <color theme="2" tint="-0.499984740745262"/>
      </bottom>
      <diagonal/>
    </border>
    <border>
      <left style="medium">
        <color theme="5" tint="-0.24994659260841701"/>
      </left>
      <right style="medium">
        <color theme="5" tint="-0.24994659260841701"/>
      </right>
      <top style="medium">
        <color theme="5" tint="-0.24994659260841701"/>
      </top>
      <bottom style="thick">
        <color theme="5" tint="-0.24994659260841701"/>
      </bottom>
      <diagonal/>
    </border>
    <border>
      <left style="thick">
        <color theme="5" tint="-0.24994659260841701"/>
      </left>
      <right style="medium">
        <color theme="5" tint="-0.24994659260841701"/>
      </right>
      <top style="thick">
        <color theme="5" tint="-0.24994659260841701"/>
      </top>
      <bottom/>
      <diagonal/>
    </border>
    <border>
      <left style="thick">
        <color theme="5" tint="-0.24994659260841701"/>
      </left>
      <right style="medium">
        <color theme="5" tint="-0.24994659260841701"/>
      </right>
      <top/>
      <bottom/>
      <diagonal/>
    </border>
    <border>
      <left style="thick">
        <color theme="5" tint="-0.24994659260841701"/>
      </left>
      <right style="medium">
        <color theme="5" tint="-0.24994659260841701"/>
      </right>
      <top/>
      <bottom style="thick">
        <color theme="5" tint="-0.24994659260841701"/>
      </bottom>
      <diagonal/>
    </border>
    <border>
      <left style="medium">
        <color theme="5" tint="-0.24994659260841701"/>
      </left>
      <right style="medium">
        <color theme="5" tint="-0.24994659260841701"/>
      </right>
      <top style="thick">
        <color theme="5" tint="-0.24994659260841701"/>
      </top>
      <bottom/>
      <diagonal/>
    </border>
    <border>
      <left style="medium">
        <color theme="5" tint="-0.24994659260841701"/>
      </left>
      <right style="medium">
        <color theme="5" tint="-0.24994659260841701"/>
      </right>
      <top/>
      <bottom/>
      <diagonal/>
    </border>
    <border>
      <left style="medium">
        <color theme="5" tint="-0.24994659260841701"/>
      </left>
      <right style="medium">
        <color theme="5" tint="-0.24994659260841701"/>
      </right>
      <top/>
      <bottom style="thick">
        <color theme="5" tint="-0.24994659260841701"/>
      </bottom>
      <diagonal/>
    </border>
    <border>
      <left style="medium">
        <color theme="5" tint="-0.24994659260841701"/>
      </left>
      <right/>
      <top style="thick">
        <color theme="5" tint="-0.24994659260841701"/>
      </top>
      <bottom/>
      <diagonal/>
    </border>
    <border>
      <left/>
      <right style="medium">
        <color theme="5" tint="-0.24994659260841701"/>
      </right>
      <top style="thick">
        <color theme="5" tint="-0.24994659260841701"/>
      </top>
      <bottom/>
      <diagonal/>
    </border>
    <border>
      <left style="medium">
        <color theme="5" tint="-0.24994659260841701"/>
      </left>
      <right/>
      <top/>
      <bottom style="medium">
        <color theme="5" tint="-0.24994659260841701"/>
      </bottom>
      <diagonal/>
    </border>
    <border>
      <left/>
      <right style="medium">
        <color theme="5" tint="-0.24994659260841701"/>
      </right>
      <top/>
      <bottom style="medium">
        <color theme="5" tint="-0.24994659260841701"/>
      </bottom>
      <diagonal/>
    </border>
    <border>
      <left style="medium">
        <color theme="5" tint="-0.24994659260841701"/>
      </left>
      <right/>
      <top/>
      <bottom/>
      <diagonal/>
    </border>
    <border>
      <left/>
      <right style="medium">
        <color theme="5" tint="-0.24994659260841701"/>
      </right>
      <top/>
      <bottom/>
      <diagonal/>
    </border>
    <border>
      <left style="medium">
        <color theme="5" tint="-0.24994659260841701"/>
      </left>
      <right/>
      <top/>
      <bottom style="thick">
        <color theme="5" tint="-0.24994659260841701"/>
      </bottom>
      <diagonal/>
    </border>
    <border>
      <left/>
      <right style="medium">
        <color theme="5" tint="-0.24994659260841701"/>
      </right>
      <top/>
      <bottom style="thick">
        <color theme="5" tint="-0.24994659260841701"/>
      </bottom>
      <diagonal/>
    </border>
    <border>
      <left style="medium">
        <color theme="5" tint="-0.24994659260841701"/>
      </left>
      <right style="thick">
        <color theme="5" tint="-0.24994659260841701"/>
      </right>
      <top style="thick">
        <color theme="5" tint="-0.24994659260841701"/>
      </top>
      <bottom/>
      <diagonal/>
    </border>
    <border>
      <left style="medium">
        <color theme="5" tint="-0.24994659260841701"/>
      </left>
      <right style="thick">
        <color theme="5" tint="-0.24994659260841701"/>
      </right>
      <top/>
      <bottom/>
      <diagonal/>
    </border>
    <border>
      <left style="medium">
        <color theme="5" tint="-0.24994659260841701"/>
      </left>
      <right style="thick">
        <color theme="5" tint="-0.24994659260841701"/>
      </right>
      <top/>
      <bottom style="thick">
        <color theme="5" tint="-0.24994659260841701"/>
      </bottom>
      <diagonal/>
    </border>
    <border>
      <left style="medium">
        <color theme="5" tint="-0.24994659260841701"/>
      </left>
      <right style="medium">
        <color theme="5" tint="-0.24994659260841701"/>
      </right>
      <top/>
      <bottom style="medium">
        <color theme="5" tint="-0.24994659260841701"/>
      </bottom>
      <diagonal/>
    </border>
    <border>
      <left/>
      <right/>
      <top/>
      <bottom style="medium">
        <color theme="5" tint="-0.24994659260841701"/>
      </bottom>
      <diagonal/>
    </border>
    <border>
      <left style="thick">
        <color theme="5" tint="-0.24994659260841701"/>
      </left>
      <right style="thin">
        <color theme="5" tint="-0.24994659260841701"/>
      </right>
      <top style="thick">
        <color theme="5" tint="-0.24994659260841701"/>
      </top>
      <bottom style="thin">
        <color theme="5" tint="-0.24994659260841701"/>
      </bottom>
      <diagonal/>
    </border>
    <border>
      <left style="thin">
        <color theme="5" tint="-0.24994659260841701"/>
      </left>
      <right style="thin">
        <color theme="5" tint="-0.24994659260841701"/>
      </right>
      <top style="thick">
        <color theme="5" tint="-0.24994659260841701"/>
      </top>
      <bottom style="thin">
        <color theme="5" tint="-0.24994659260841701"/>
      </bottom>
      <diagonal/>
    </border>
    <border>
      <left style="thin">
        <color theme="5" tint="-0.24994659260841701"/>
      </left>
      <right style="thick">
        <color theme="5" tint="-0.24994659260841701"/>
      </right>
      <top style="thick">
        <color theme="5" tint="-0.24994659260841701"/>
      </top>
      <bottom style="thin">
        <color theme="5" tint="-0.24994659260841701"/>
      </bottom>
      <diagonal/>
    </border>
    <border>
      <left style="thick">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thick">
        <color theme="5" tint="-0.24994659260841701"/>
      </right>
      <top style="thin">
        <color theme="5" tint="-0.24994659260841701"/>
      </top>
      <bottom style="thin">
        <color theme="5" tint="-0.24994659260841701"/>
      </bottom>
      <diagonal/>
    </border>
    <border>
      <left style="thick">
        <color theme="5" tint="-0.24994659260841701"/>
      </left>
      <right style="thin">
        <color theme="5" tint="-0.24994659260841701"/>
      </right>
      <top style="thin">
        <color theme="5" tint="-0.24994659260841701"/>
      </top>
      <bottom style="thick">
        <color theme="5" tint="-0.24994659260841701"/>
      </bottom>
      <diagonal/>
    </border>
    <border>
      <left style="thin">
        <color theme="5" tint="-0.24994659260841701"/>
      </left>
      <right style="thin">
        <color theme="5" tint="-0.24994659260841701"/>
      </right>
      <top style="thin">
        <color theme="5" tint="-0.24994659260841701"/>
      </top>
      <bottom style="thick">
        <color theme="5" tint="-0.24994659260841701"/>
      </bottom>
      <diagonal/>
    </border>
    <border>
      <left style="thin">
        <color theme="5" tint="-0.24994659260841701"/>
      </left>
      <right style="thick">
        <color theme="5" tint="-0.24994659260841701"/>
      </right>
      <top style="thin">
        <color theme="5" tint="-0.24994659260841701"/>
      </top>
      <bottom style="thick">
        <color theme="5" tint="-0.24994659260841701"/>
      </bottom>
      <diagonal/>
    </border>
    <border>
      <left style="thick">
        <color theme="5" tint="-0.24994659260841701"/>
      </left>
      <right style="thin">
        <color theme="5" tint="-0.24994659260841701"/>
      </right>
      <top style="thick">
        <color theme="5" tint="-0.24994659260841701"/>
      </top>
      <bottom style="thick">
        <color theme="5" tint="-0.24994659260841701"/>
      </bottom>
      <diagonal/>
    </border>
    <border>
      <left style="thin">
        <color theme="5" tint="-0.24994659260841701"/>
      </left>
      <right style="thin">
        <color theme="5" tint="-0.24994659260841701"/>
      </right>
      <top style="thick">
        <color theme="5" tint="-0.24994659260841701"/>
      </top>
      <bottom style="thick">
        <color theme="5" tint="-0.24994659260841701"/>
      </bottom>
      <diagonal/>
    </border>
    <border>
      <left style="thin">
        <color theme="5" tint="-0.24994659260841701"/>
      </left>
      <right style="thick">
        <color theme="5" tint="-0.24994659260841701"/>
      </right>
      <top style="thick">
        <color theme="5" tint="-0.24994659260841701"/>
      </top>
      <bottom style="thick">
        <color theme="5" tint="-0.24994659260841701"/>
      </bottom>
      <diagonal/>
    </border>
    <border>
      <left/>
      <right style="medium">
        <color theme="4" tint="-0.499984740745262"/>
      </right>
      <top/>
      <bottom/>
      <diagonal/>
    </border>
    <border>
      <left style="thick">
        <color theme="4" tint="-0.499984740745262"/>
      </left>
      <right/>
      <top/>
      <bottom style="thick">
        <color theme="4" tint="-0.499984740745262"/>
      </bottom>
      <diagonal/>
    </border>
    <border>
      <left/>
      <right/>
      <top/>
      <bottom style="thick">
        <color theme="4" tint="-0.499984740745262"/>
      </bottom>
      <diagonal/>
    </border>
    <border>
      <left/>
      <right style="thick">
        <color theme="4" tint="-0.499984740745262"/>
      </right>
      <top/>
      <bottom style="thick">
        <color theme="4" tint="-0.499984740745262"/>
      </bottom>
      <diagonal/>
    </border>
    <border>
      <left style="thick">
        <color theme="4" tint="-0.499984740745262"/>
      </left>
      <right style="thin">
        <color theme="4" tint="-0.499984740745262"/>
      </right>
      <top/>
      <bottom style="thin">
        <color theme="4" tint="-0.499984740745262"/>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style="thick">
        <color theme="4" tint="-0.499984740745262"/>
      </right>
      <top/>
      <bottom style="thin">
        <color theme="4" tint="-0.499984740745262"/>
      </bottom>
      <diagonal/>
    </border>
    <border>
      <left style="thick">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ck">
        <color theme="4" tint="-0.499984740745262"/>
      </right>
      <top style="thin">
        <color theme="4" tint="-0.499984740745262"/>
      </top>
      <bottom style="thin">
        <color theme="4" tint="-0.499984740745262"/>
      </bottom>
      <diagonal/>
    </border>
    <border>
      <left style="thick">
        <color theme="4" tint="-0.499984740745262"/>
      </left>
      <right style="thin">
        <color theme="4" tint="-0.499984740745262"/>
      </right>
      <top style="thin">
        <color theme="4" tint="-0.499984740745262"/>
      </top>
      <bottom/>
      <diagonal/>
    </border>
    <border>
      <left style="thin">
        <color theme="4" tint="-0.499984740745262"/>
      </left>
      <right style="thin">
        <color theme="4" tint="-0.499984740745262"/>
      </right>
      <top style="thin">
        <color theme="4" tint="-0.499984740745262"/>
      </top>
      <bottom/>
      <diagonal/>
    </border>
    <border>
      <left style="thin">
        <color theme="4" tint="-0.499984740745262"/>
      </left>
      <right style="thick">
        <color theme="4" tint="-0.499984740745262"/>
      </right>
      <top style="thin">
        <color theme="4" tint="-0.499984740745262"/>
      </top>
      <bottom/>
      <diagonal/>
    </border>
    <border>
      <left style="medium">
        <color theme="4" tint="-0.499984740745262"/>
      </left>
      <right/>
      <top style="thick">
        <color theme="9" tint="-0.499984740745262"/>
      </top>
      <bottom/>
      <diagonal/>
    </border>
    <border>
      <left/>
      <right/>
      <top style="thick">
        <color theme="9" tint="-0.499984740745262"/>
      </top>
      <bottom/>
      <diagonal/>
    </border>
    <border>
      <left/>
      <right style="medium">
        <color theme="4" tint="-0.499984740745262"/>
      </right>
      <top style="thick">
        <color theme="9" tint="-0.499984740745262"/>
      </top>
      <bottom/>
      <diagonal/>
    </border>
    <border>
      <left style="thick">
        <color theme="9" tint="-0.499984740745262"/>
      </left>
      <right style="thin">
        <color theme="2" tint="-0.499984740745262"/>
      </right>
      <top/>
      <bottom style="thin">
        <color theme="2" tint="-0.499984740745262"/>
      </bottom>
      <diagonal/>
    </border>
    <border>
      <left style="thin">
        <color theme="2" tint="-0.499984740745262"/>
      </left>
      <right style="thick">
        <color theme="9" tint="-0.499984740745262"/>
      </right>
      <top/>
      <bottom style="thin">
        <color theme="2" tint="-0.499984740745262"/>
      </bottom>
      <diagonal/>
    </border>
    <border>
      <left style="thick">
        <color theme="9"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ck">
        <color theme="9" tint="-0.499984740745262"/>
      </right>
      <top style="thin">
        <color theme="2" tint="-0.499984740745262"/>
      </top>
      <bottom style="thin">
        <color theme="2" tint="-0.499984740745262"/>
      </bottom>
      <diagonal/>
    </border>
    <border>
      <left style="thick">
        <color theme="9" tint="-0.499984740745262"/>
      </left>
      <right style="thin">
        <color theme="2" tint="-0.499984740745262"/>
      </right>
      <top style="thin">
        <color theme="2" tint="-0.499984740745262"/>
      </top>
      <bottom style="thick">
        <color theme="9" tint="-0.499984740745262"/>
      </bottom>
      <diagonal/>
    </border>
    <border>
      <left style="thin">
        <color theme="2" tint="-0.499984740745262"/>
      </left>
      <right style="thin">
        <color theme="2" tint="-0.499984740745262"/>
      </right>
      <top style="thin">
        <color theme="2" tint="-0.499984740745262"/>
      </top>
      <bottom style="thick">
        <color theme="9" tint="-0.499984740745262"/>
      </bottom>
      <diagonal/>
    </border>
    <border>
      <left style="thin">
        <color rgb="FF000000"/>
      </left>
      <right style="thin">
        <color rgb="FF000000"/>
      </right>
      <top style="thin">
        <color rgb="FF000000"/>
      </top>
      <bottom style="thick">
        <color theme="9" tint="-0.499984740745262"/>
      </bottom>
      <diagonal/>
    </border>
    <border>
      <left style="thin">
        <color theme="2" tint="-0.499984740745262"/>
      </left>
      <right style="thick">
        <color theme="9" tint="-0.499984740745262"/>
      </right>
      <top style="thin">
        <color theme="2" tint="-0.499984740745262"/>
      </top>
      <bottom style="thick">
        <color theme="9" tint="-0.499984740745262"/>
      </bottom>
      <diagonal/>
    </border>
    <border>
      <left style="thin">
        <color theme="6" tint="-0.24994659260841701"/>
      </left>
      <right style="thin">
        <color theme="6" tint="-0.24994659260841701"/>
      </right>
      <top/>
      <bottom style="thin">
        <color theme="6" tint="-0.24994659260841701"/>
      </bottom>
      <diagonal/>
    </border>
    <border>
      <left style="thick">
        <color theme="9" tint="-0.499984740745262"/>
      </left>
      <right style="medium">
        <color theme="9" tint="-0.499984740745262"/>
      </right>
      <top style="thick">
        <color theme="9" tint="-0.499984740745262"/>
      </top>
      <bottom style="thick">
        <color theme="9" tint="-0.499984740745262"/>
      </bottom>
      <diagonal/>
    </border>
    <border>
      <left style="medium">
        <color theme="9" tint="-0.499984740745262"/>
      </left>
      <right style="medium">
        <color theme="9" tint="-0.499984740745262"/>
      </right>
      <top style="thick">
        <color theme="9" tint="-0.499984740745262"/>
      </top>
      <bottom style="thick">
        <color theme="9" tint="-0.499984740745262"/>
      </bottom>
      <diagonal/>
    </border>
    <border>
      <left style="medium">
        <color theme="9" tint="-0.499984740745262"/>
      </left>
      <right style="thick">
        <color theme="9" tint="-0.499984740745262"/>
      </right>
      <top style="thick">
        <color theme="9" tint="-0.499984740745262"/>
      </top>
      <bottom style="thick">
        <color theme="9" tint="-0.499984740745262"/>
      </bottom>
      <diagonal/>
    </border>
    <border>
      <left style="thick">
        <color theme="9" tint="-0.499984740745262"/>
      </left>
      <right style="medium">
        <color theme="9" tint="-0.499984740745262"/>
      </right>
      <top style="thick">
        <color theme="9" tint="-0.499984740745262"/>
      </top>
      <bottom/>
      <diagonal/>
    </border>
    <border>
      <left style="medium">
        <color theme="9" tint="-0.499984740745262"/>
      </left>
      <right style="medium">
        <color theme="9" tint="-0.499984740745262"/>
      </right>
      <top style="thick">
        <color theme="9" tint="-0.499984740745262"/>
      </top>
      <bottom/>
      <diagonal/>
    </border>
    <border>
      <left style="thick">
        <color theme="9" tint="-0.499984740745262"/>
      </left>
      <right style="medium">
        <color theme="9" tint="-0.499984740745262"/>
      </right>
      <top/>
      <bottom/>
      <diagonal/>
    </border>
    <border>
      <left style="medium">
        <color theme="9" tint="-0.499984740745262"/>
      </left>
      <right style="medium">
        <color theme="9" tint="-0.499984740745262"/>
      </right>
      <top/>
      <bottom/>
      <diagonal/>
    </border>
    <border>
      <left style="thick">
        <color theme="9" tint="-0.499984740745262"/>
      </left>
      <right style="medium">
        <color theme="9" tint="-0.499984740745262"/>
      </right>
      <top/>
      <bottom style="thick">
        <color theme="9" tint="-0.499984740745262"/>
      </bottom>
      <diagonal/>
    </border>
    <border>
      <left style="medium">
        <color theme="9" tint="-0.499984740745262"/>
      </left>
      <right style="medium">
        <color theme="9" tint="-0.499984740745262"/>
      </right>
      <top/>
      <bottom style="thick">
        <color theme="9" tint="-0.499984740745262"/>
      </bottom>
      <diagonal/>
    </border>
    <border>
      <left/>
      <right style="thick">
        <color theme="9" tint="-0.499984740745262"/>
      </right>
      <top style="thick">
        <color theme="9" tint="-0.499984740745262"/>
      </top>
      <bottom/>
      <diagonal/>
    </border>
    <border>
      <left/>
      <right style="thick">
        <color theme="9" tint="-0.499984740745262"/>
      </right>
      <top/>
      <bottom/>
      <diagonal/>
    </border>
    <border>
      <left style="medium">
        <color theme="9" tint="-0.499984740745262"/>
      </left>
      <right style="medium">
        <color theme="9" tint="-0.499984740745262"/>
      </right>
      <top style="medium">
        <color theme="9" tint="-0.499984740745262"/>
      </top>
      <bottom style="thick">
        <color theme="9" tint="-0.499984740745262"/>
      </bottom>
      <diagonal/>
    </border>
    <border>
      <left style="medium">
        <color theme="9" tint="-0.499984740745262"/>
      </left>
      <right style="medium">
        <color theme="9" tint="-0.499984740745262"/>
      </right>
      <top style="medium">
        <color theme="9" tint="-0.499984740745262"/>
      </top>
      <bottom/>
      <diagonal/>
    </border>
    <border>
      <left style="medium">
        <color theme="9" tint="-0.499984740745262"/>
      </left>
      <right style="medium">
        <color theme="9" tint="-0.499984740745262"/>
      </right>
      <top style="medium">
        <color theme="9" tint="-0.499984740745262"/>
      </top>
      <bottom style="medium">
        <color theme="9" tint="-0.499984740745262"/>
      </bottom>
      <diagonal/>
    </border>
    <border>
      <left style="medium">
        <color theme="9" tint="-0.499984740745262"/>
      </left>
      <right/>
      <top style="medium">
        <color theme="9" tint="-0.499984740745262"/>
      </top>
      <bottom style="medium">
        <color theme="9" tint="-0.499984740745262"/>
      </bottom>
      <diagonal/>
    </border>
    <border>
      <left style="medium">
        <color theme="4" tint="-0.499984740745262"/>
      </left>
      <right style="medium">
        <color theme="4" tint="-0.499984740745262"/>
      </right>
      <top style="medium">
        <color theme="9" tint="-0.499984740745262"/>
      </top>
      <bottom style="medium">
        <color theme="9" tint="-0.499984740745262"/>
      </bottom>
      <diagonal/>
    </border>
    <border>
      <left style="medium">
        <color theme="4" tint="-0.499984740745262"/>
      </left>
      <right/>
      <top style="medium">
        <color theme="9" tint="-0.499984740745262"/>
      </top>
      <bottom style="medium">
        <color theme="9" tint="-0.499984740745262"/>
      </bottom>
      <diagonal/>
    </border>
    <border>
      <left/>
      <right style="medium">
        <color theme="9" tint="-0.499984740745262"/>
      </right>
      <top style="medium">
        <color theme="9" tint="-0.499984740745262"/>
      </top>
      <bottom style="medium">
        <color theme="9" tint="-0.499984740745262"/>
      </bottom>
      <diagonal/>
    </border>
    <border>
      <left/>
      <right style="medium">
        <color theme="4" tint="-0.499984740745262"/>
      </right>
      <top style="medium">
        <color theme="9" tint="-0.499984740745262"/>
      </top>
      <bottom style="medium">
        <color theme="9" tint="-0.499984740745262"/>
      </bottom>
      <diagonal/>
    </border>
  </borders>
  <cellStyleXfs count="194">
    <xf numFmtId="0" fontId="0" fillId="0" borderId="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24"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23" fillId="0" borderId="0" applyNumberFormat="0" applyFont="0" applyBorder="0" applyProtection="0"/>
    <xf numFmtId="0" fontId="25" fillId="0" borderId="0" applyNumberFormat="0" applyBorder="0" applyProtection="0"/>
    <xf numFmtId="0" fontId="26" fillId="5" borderId="0" applyNumberFormat="0" applyBorder="0" applyProtection="0"/>
    <xf numFmtId="0" fontId="26" fillId="5" borderId="0" applyNumberFormat="0" applyBorder="0" applyProtection="0"/>
    <xf numFmtId="0" fontId="27" fillId="5" borderId="0" applyNumberFormat="0" applyBorder="0" applyProtection="0"/>
    <xf numFmtId="0" fontId="26" fillId="5" borderId="0" applyNumberFormat="0" applyBorder="0" applyProtection="0"/>
    <xf numFmtId="0" fontId="26" fillId="5" borderId="0" applyNumberFormat="0" applyBorder="0" applyProtection="0"/>
    <xf numFmtId="0" fontId="26" fillId="5" borderId="0" applyNumberFormat="0" applyBorder="0" applyProtection="0"/>
    <xf numFmtId="0" fontId="26" fillId="6" borderId="0" applyNumberFormat="0" applyBorder="0" applyProtection="0"/>
    <xf numFmtId="0" fontId="26" fillId="6" borderId="0" applyNumberFormat="0" applyBorder="0" applyProtection="0"/>
    <xf numFmtId="0" fontId="27" fillId="6" borderId="0" applyNumberFormat="0" applyBorder="0" applyProtection="0"/>
    <xf numFmtId="0" fontId="26" fillId="6" borderId="0" applyNumberFormat="0" applyBorder="0" applyProtection="0"/>
    <xf numFmtId="0" fontId="26" fillId="6" borderId="0" applyNumberFormat="0" applyBorder="0" applyProtection="0"/>
    <xf numFmtId="0" fontId="26" fillId="6" borderId="0" applyNumberFormat="0" applyBorder="0" applyProtection="0"/>
    <xf numFmtId="0" fontId="25" fillId="2" borderId="0" applyNumberFormat="0" applyBorder="0" applyProtection="0"/>
    <xf numFmtId="0" fontId="25" fillId="2" borderId="0" applyNumberFormat="0" applyBorder="0" applyProtection="0"/>
    <xf numFmtId="0" fontId="28" fillId="2" borderId="0" applyNumberFormat="0" applyBorder="0" applyProtection="0"/>
    <xf numFmtId="0" fontId="25" fillId="2" borderId="0" applyNumberFormat="0" applyBorder="0" applyProtection="0"/>
    <xf numFmtId="0" fontId="25" fillId="2" borderId="0" applyNumberFormat="0" applyBorder="0" applyProtection="0"/>
    <xf numFmtId="0" fontId="25" fillId="2" borderId="0" applyNumberFormat="0" applyBorder="0" applyProtection="0"/>
    <xf numFmtId="0" fontId="25" fillId="0" borderId="0" applyNumberFormat="0" applyBorder="0" applyProtection="0"/>
    <xf numFmtId="0" fontId="28" fillId="0" borderId="0" applyNumberFormat="0" applyBorder="0" applyProtection="0"/>
    <xf numFmtId="0" fontId="25" fillId="0" borderId="0" applyNumberFormat="0" applyBorder="0" applyProtection="0"/>
    <xf numFmtId="0" fontId="25" fillId="0" borderId="0" applyNumberFormat="0" applyBorder="0" applyProtection="0"/>
    <xf numFmtId="0" fontId="25" fillId="0" borderId="0" applyNumberFormat="0" applyBorder="0" applyProtection="0"/>
    <xf numFmtId="0" fontId="29" fillId="7" borderId="0" applyNumberFormat="0" applyBorder="0" applyProtection="0"/>
    <xf numFmtId="0" fontId="29" fillId="7" borderId="0" applyNumberFormat="0" applyBorder="0" applyProtection="0"/>
    <xf numFmtId="0" fontId="30" fillId="7" borderId="0" applyNumberFormat="0" applyBorder="0" applyProtection="0"/>
    <xf numFmtId="0" fontId="29" fillId="7" borderId="0" applyNumberFormat="0" applyBorder="0" applyProtection="0"/>
    <xf numFmtId="0" fontId="29" fillId="7" borderId="0" applyNumberFormat="0" applyBorder="0" applyProtection="0"/>
    <xf numFmtId="0" fontId="29" fillId="7" borderId="0" applyNumberFormat="0" applyBorder="0" applyProtection="0"/>
    <xf numFmtId="0" fontId="31" fillId="0" borderId="0" applyNumberFormat="0" applyBorder="0" applyProtection="0"/>
    <xf numFmtId="169" fontId="32" fillId="0" borderId="0" applyBorder="0" applyProtection="0"/>
    <xf numFmtId="169" fontId="1" fillId="0" borderId="0" applyFont="0" applyBorder="0" applyProtection="0"/>
    <xf numFmtId="170" fontId="1" fillId="0" borderId="0" applyFont="0" applyBorder="0" applyProtection="0"/>
    <xf numFmtId="170" fontId="1" fillId="0" borderId="0" applyFont="0" applyBorder="0" applyProtection="0"/>
    <xf numFmtId="169" fontId="1" fillId="0" borderId="0" applyFont="0" applyBorder="0" applyProtection="0"/>
    <xf numFmtId="169" fontId="24" fillId="0" borderId="0" applyBorder="0" applyProtection="0"/>
    <xf numFmtId="170" fontId="1" fillId="0" borderId="0" applyFont="0" applyBorder="0" applyProtection="0"/>
    <xf numFmtId="169" fontId="1" fillId="0" borderId="0" applyFont="0" applyBorder="0" applyProtection="0"/>
    <xf numFmtId="169" fontId="23" fillId="0" borderId="0" applyFont="0" applyBorder="0" applyProtection="0"/>
    <xf numFmtId="170" fontId="32" fillId="0" borderId="0" applyBorder="0" applyProtection="0"/>
    <xf numFmtId="170" fontId="32" fillId="0" borderId="0" applyBorder="0" applyProtection="0"/>
    <xf numFmtId="169" fontId="32" fillId="0" borderId="0" applyBorder="0" applyProtection="0"/>
    <xf numFmtId="170" fontId="32" fillId="0" borderId="0" applyBorder="0" applyProtection="0"/>
    <xf numFmtId="169" fontId="32" fillId="0" borderId="0" applyBorder="0" applyProtection="0"/>
    <xf numFmtId="169" fontId="32" fillId="0" borderId="0" applyBorder="0" applyProtection="0"/>
    <xf numFmtId="0" fontId="26" fillId="8" borderId="0" applyNumberFormat="0" applyBorder="0" applyProtection="0"/>
    <xf numFmtId="0" fontId="26" fillId="8" borderId="0" applyNumberFormat="0" applyBorder="0" applyProtection="0"/>
    <xf numFmtId="0" fontId="27" fillId="8" borderId="0" applyNumberFormat="0" applyBorder="0" applyProtection="0"/>
    <xf numFmtId="0" fontId="26" fillId="8" borderId="0" applyNumberFormat="0" applyBorder="0" applyProtection="0"/>
    <xf numFmtId="0" fontId="26" fillId="8" borderId="0" applyNumberFormat="0" applyBorder="0" applyProtection="0"/>
    <xf numFmtId="0" fontId="26" fillId="8" borderId="0" applyNumberFormat="0" applyBorder="0" applyProtection="0"/>
    <xf numFmtId="0" fontId="33" fillId="0" borderId="0" applyNumberFormat="0" applyBorder="0" applyProtection="0"/>
    <xf numFmtId="0" fontId="33" fillId="0" borderId="0" applyNumberFormat="0" applyBorder="0" applyProtection="0"/>
    <xf numFmtId="0" fontId="34" fillId="0" borderId="0" applyNumberFormat="0" applyBorder="0" applyProtection="0"/>
    <xf numFmtId="0" fontId="33" fillId="0" borderId="0" applyNumberFormat="0" applyBorder="0" applyProtection="0"/>
    <xf numFmtId="0" fontId="33" fillId="0" borderId="0" applyNumberFormat="0" applyBorder="0" applyProtection="0"/>
    <xf numFmtId="0" fontId="33" fillId="0" borderId="0" applyNumberFormat="0" applyBorder="0" applyProtection="0"/>
    <xf numFmtId="0" fontId="35" fillId="9" borderId="0" applyNumberFormat="0" applyBorder="0" applyProtection="0"/>
    <xf numFmtId="0" fontId="35" fillId="9" borderId="0" applyNumberFormat="0" applyBorder="0" applyProtection="0"/>
    <xf numFmtId="0" fontId="36" fillId="9" borderId="0" applyNumberFormat="0" applyBorder="0" applyProtection="0"/>
    <xf numFmtId="0" fontId="35" fillId="9" borderId="0" applyNumberFormat="0" applyBorder="0" applyProtection="0"/>
    <xf numFmtId="0" fontId="35" fillId="9" borderId="0" applyNumberFormat="0" applyBorder="0" applyProtection="0"/>
    <xf numFmtId="0" fontId="35" fillId="9" borderId="0" applyNumberFormat="0" applyBorder="0" applyProtection="0"/>
    <xf numFmtId="0" fontId="37" fillId="0" borderId="0" applyNumberFormat="0" applyBorder="0" applyProtection="0"/>
    <xf numFmtId="0" fontId="38" fillId="0" borderId="0" applyNumberFormat="0" applyBorder="0" applyProtection="0"/>
    <xf numFmtId="0" fontId="38" fillId="0" borderId="0" applyNumberFormat="0" applyBorder="0" applyProtection="0"/>
    <xf numFmtId="0" fontId="39" fillId="0" borderId="0" applyNumberFormat="0" applyBorder="0" applyProtection="0"/>
    <xf numFmtId="0" fontId="38" fillId="0" borderId="0" applyNumberFormat="0" applyBorder="0" applyProtection="0"/>
    <xf numFmtId="0" fontId="38" fillId="0" borderId="0" applyNumberFormat="0" applyBorder="0" applyProtection="0"/>
    <xf numFmtId="0" fontId="38" fillId="0" borderId="0" applyNumberFormat="0" applyBorder="0" applyProtection="0"/>
    <xf numFmtId="0" fontId="40" fillId="0" borderId="0" applyNumberFormat="0" applyBorder="0" applyProtection="0"/>
    <xf numFmtId="0" fontId="40" fillId="0" borderId="0" applyNumberFormat="0" applyBorder="0" applyProtection="0"/>
    <xf numFmtId="0" fontId="41" fillId="0" borderId="0" applyNumberFormat="0" applyBorder="0" applyProtection="0"/>
    <xf numFmtId="0" fontId="40" fillId="0" borderId="0" applyNumberFormat="0" applyBorder="0" applyProtection="0"/>
    <xf numFmtId="0" fontId="40" fillId="0" borderId="0" applyNumberFormat="0" applyBorder="0" applyProtection="0"/>
    <xf numFmtId="0" fontId="40" fillId="0" borderId="0" applyNumberFormat="0" applyBorder="0" applyProtection="0"/>
    <xf numFmtId="0" fontId="37" fillId="0" borderId="0" applyNumberFormat="0" applyBorder="0" applyProtection="0"/>
    <xf numFmtId="0" fontId="42" fillId="0" borderId="0" applyNumberFormat="0" applyBorder="0" applyProtection="0"/>
    <xf numFmtId="0" fontId="37" fillId="0" borderId="0" applyNumberFormat="0" applyBorder="0" applyProtection="0"/>
    <xf numFmtId="0" fontId="37" fillId="0" borderId="0" applyNumberFormat="0" applyBorder="0" applyProtection="0"/>
    <xf numFmtId="0" fontId="37" fillId="0" borderId="0" applyNumberFormat="0" applyBorder="0" applyProtection="0"/>
    <xf numFmtId="0" fontId="43" fillId="0" borderId="0" applyNumberFormat="0" applyFill="0" applyBorder="0" applyAlignment="0" applyProtection="0"/>
    <xf numFmtId="0" fontId="43" fillId="0" borderId="0" applyNumberFormat="0" applyFill="0" applyBorder="0" applyAlignment="0" applyProtection="0"/>
    <xf numFmtId="0" fontId="4" fillId="0" borderId="0" applyNumberFormat="0" applyFill="0" applyBorder="0" applyAlignment="0" applyProtection="0"/>
    <xf numFmtId="0" fontId="44" fillId="0" borderId="0" applyNumberFormat="0" applyBorder="0" applyProtection="0"/>
    <xf numFmtId="0" fontId="45" fillId="0" borderId="0" applyNumberFormat="0" applyFill="0" applyBorder="0" applyAlignment="0" applyProtection="0"/>
    <xf numFmtId="0" fontId="43" fillId="0" borderId="0" applyNumberFormat="0" applyFill="0" applyBorder="0" applyAlignment="0" applyProtection="0"/>
    <xf numFmtId="0" fontId="4" fillId="0" borderId="0" applyNumberFormat="0" applyFill="0" applyBorder="0" applyAlignment="0" applyProtection="0"/>
    <xf numFmtId="0" fontId="44" fillId="0" borderId="0" applyNumberFormat="0" applyBorder="0" applyProtection="0"/>
    <xf numFmtId="0" fontId="44" fillId="0" borderId="0" applyNumberFormat="0" applyBorder="0" applyProtection="0"/>
    <xf numFmtId="0" fontId="46" fillId="0" borderId="0" applyNumberFormat="0" applyBorder="0" applyProtection="0"/>
    <xf numFmtId="0" fontId="44" fillId="0" borderId="0" applyNumberFormat="0" applyBorder="0" applyProtection="0"/>
    <xf numFmtId="0" fontId="44" fillId="0" borderId="0" applyNumberFormat="0" applyBorder="0" applyProtection="0"/>
    <xf numFmtId="0" fontId="5" fillId="10" borderId="0" applyNumberFormat="0" applyBorder="0" applyProtection="0"/>
    <xf numFmtId="0" fontId="5" fillId="10" borderId="0" applyNumberFormat="0" applyBorder="0" applyProtection="0"/>
    <xf numFmtId="0" fontId="6" fillId="10" borderId="0" applyNumberFormat="0" applyBorder="0" applyProtection="0"/>
    <xf numFmtId="0" fontId="5" fillId="10" borderId="0" applyNumberFormat="0" applyBorder="0" applyProtection="0"/>
    <xf numFmtId="0" fontId="5" fillId="10" borderId="0" applyNumberFormat="0" applyBorder="0" applyProtection="0"/>
    <xf numFmtId="0" fontId="5" fillId="10" borderId="0" applyNumberForma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24"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23"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24"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23" fillId="0" borderId="0" applyNumberFormat="0" applyFont="0" applyBorder="0" applyProtection="0"/>
    <xf numFmtId="0" fontId="1" fillId="0" borderId="0" applyNumberFormat="0" applyFont="0" applyBorder="0" applyProtection="0"/>
    <xf numFmtId="0" fontId="24"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47" fillId="0" borderId="0"/>
    <xf numFmtId="0" fontId="48" fillId="10" borderId="7" applyNumberFormat="0" applyProtection="0"/>
    <xf numFmtId="0" fontId="48" fillId="10" borderId="7" applyNumberFormat="0" applyProtection="0"/>
    <xf numFmtId="0" fontId="49" fillId="10" borderId="7" applyNumberFormat="0" applyProtection="0"/>
    <xf numFmtId="0" fontId="48" fillId="10" borderId="7" applyNumberFormat="0" applyProtection="0"/>
    <xf numFmtId="0" fontId="48" fillId="10" borderId="7" applyNumberFormat="0" applyProtection="0"/>
    <xf numFmtId="0" fontId="48" fillId="10" borderId="7" applyNumberFormat="0" applyProtection="0"/>
    <xf numFmtId="0" fontId="50" fillId="0" borderId="0" applyNumberFormat="0" applyBorder="0" applyProtection="0"/>
    <xf numFmtId="0" fontId="50" fillId="0" borderId="0" applyNumberFormat="0" applyBorder="0" applyProtection="0"/>
    <xf numFmtId="0" fontId="51" fillId="0" borderId="0" applyNumberFormat="0" applyBorder="0" applyProtection="0"/>
    <xf numFmtId="0" fontId="50" fillId="0" borderId="0" applyNumberFormat="0" applyBorder="0" applyProtection="0"/>
    <xf numFmtId="0" fontId="50" fillId="0" borderId="0" applyNumberFormat="0" applyBorder="0" applyProtection="0"/>
    <xf numFmtId="0" fontId="50"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24"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23"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24"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23" fillId="0" borderId="0" applyNumberFormat="0" applyFont="0" applyBorder="0" applyProtection="0"/>
    <xf numFmtId="0" fontId="29" fillId="0" borderId="0" applyNumberFormat="0" applyBorder="0" applyProtection="0"/>
    <xf numFmtId="0" fontId="29" fillId="0" borderId="0" applyNumberFormat="0" applyBorder="0" applyProtection="0"/>
    <xf numFmtId="0" fontId="30" fillId="0" borderId="0" applyNumberFormat="0" applyBorder="0" applyProtection="0"/>
    <xf numFmtId="0" fontId="29" fillId="0" borderId="0" applyNumberFormat="0" applyBorder="0" applyProtection="0"/>
    <xf numFmtId="0" fontId="29" fillId="0" borderId="0" applyNumberFormat="0" applyBorder="0" applyProtection="0"/>
    <xf numFmtId="0" fontId="29" fillId="0" borderId="0" applyNumberFormat="0" applyBorder="0" applyProtection="0"/>
    <xf numFmtId="0" fontId="47" fillId="0" borderId="0" applyNumberFormat="0" applyFont="0" applyBorder="0" applyProtection="0"/>
    <xf numFmtId="0" fontId="2" fillId="14" borderId="0" applyBorder="0" applyProtection="0"/>
    <xf numFmtId="0" fontId="61" fillId="15" borderId="0" applyBorder="0" applyProtection="0"/>
    <xf numFmtId="171" fontId="62" fillId="0" borderId="0" applyBorder="0" applyProtection="0"/>
    <xf numFmtId="0" fontId="25" fillId="11" borderId="0" applyNumberFormat="0" applyBorder="0" applyProtection="0"/>
    <xf numFmtId="171" fontId="1" fillId="0" borderId="0" applyBorder="0" applyProtection="0"/>
    <xf numFmtId="169" fontId="53" fillId="0" borderId="0" applyBorder="0" applyProtection="0"/>
    <xf numFmtId="169" fontId="47" fillId="0" borderId="0" applyFont="0" applyBorder="0" applyProtection="0"/>
    <xf numFmtId="0" fontId="60" fillId="16" borderId="0" applyBorder="0" applyProtection="0"/>
    <xf numFmtId="0" fontId="64" fillId="17" borderId="0" applyBorder="0" applyProtection="0"/>
    <xf numFmtId="0" fontId="65" fillId="0" borderId="0" applyBorder="0" applyProtection="0"/>
    <xf numFmtId="0" fontId="3" fillId="0" borderId="0" applyBorder="0" applyProtection="0"/>
    <xf numFmtId="0" fontId="66" fillId="0" borderId="0" applyBorder="0" applyProtection="0"/>
    <xf numFmtId="0" fontId="67" fillId="18" borderId="0" applyBorder="0" applyProtection="0"/>
    <xf numFmtId="0" fontId="54" fillId="0" borderId="0" applyNumberFormat="0" applyFill="0" applyBorder="0" applyAlignment="0" applyProtection="0"/>
    <xf numFmtId="0" fontId="1" fillId="0" borderId="0" applyBorder="0" applyProtection="0"/>
    <xf numFmtId="0" fontId="55" fillId="10" borderId="0" applyNumberFormat="0" applyBorder="0" applyProtection="0"/>
    <xf numFmtId="0" fontId="47" fillId="0" borderId="0" applyNumberFormat="0" applyFont="0" applyBorder="0" applyProtection="0"/>
    <xf numFmtId="0" fontId="47" fillId="0" borderId="0" applyNumberFormat="0" applyFont="0" applyBorder="0" applyProtection="0"/>
    <xf numFmtId="0" fontId="47" fillId="0" borderId="0" applyNumberFormat="0" applyFont="0" applyBorder="0" applyProtection="0"/>
    <xf numFmtId="0" fontId="47" fillId="0" borderId="0" applyNumberFormat="0" applyFont="0" applyBorder="0" applyProtection="0"/>
    <xf numFmtId="0" fontId="60" fillId="13" borderId="0" applyBorder="0" applyProtection="0"/>
    <xf numFmtId="0" fontId="60" fillId="12" borderId="0" applyBorder="0" applyProtection="0"/>
    <xf numFmtId="0" fontId="2" fillId="0" borderId="0" applyBorder="0" applyProtection="0"/>
    <xf numFmtId="0" fontId="1" fillId="0" borderId="0" applyBorder="0" applyProtection="0"/>
    <xf numFmtId="0" fontId="1" fillId="0" borderId="0"/>
    <xf numFmtId="0" fontId="63" fillId="0" borderId="0" applyBorder="0" applyProtection="0"/>
    <xf numFmtId="0" fontId="1" fillId="0" borderId="0" applyBorder="0" applyProtection="0"/>
    <xf numFmtId="0" fontId="12" fillId="18" borderId="8" applyProtection="0"/>
    <xf numFmtId="0" fontId="1" fillId="0" borderId="0" applyBorder="0" applyProtection="0"/>
    <xf numFmtId="0" fontId="1" fillId="0" borderId="0" applyBorder="0" applyProtection="0"/>
    <xf numFmtId="0" fontId="61" fillId="0" borderId="0" applyBorder="0" applyProtection="0"/>
    <xf numFmtId="170" fontId="53" fillId="0" borderId="0" applyBorder="0" applyProtection="0"/>
    <xf numFmtId="170" fontId="47" fillId="0" borderId="0" applyFont="0" applyBorder="0" applyProtection="0"/>
    <xf numFmtId="169" fontId="72" fillId="0" borderId="0" applyBorder="0" applyProtection="0"/>
    <xf numFmtId="9" fontId="47" fillId="0" borderId="0" applyFont="0" applyFill="0" applyBorder="0" applyAlignment="0" applyProtection="0"/>
    <xf numFmtId="170" fontId="72" fillId="0" borderId="0" applyBorder="0" applyProtection="0"/>
  </cellStyleXfs>
  <cellXfs count="560">
    <xf numFmtId="0" fontId="0" fillId="0" borderId="0" xfId="0"/>
    <xf numFmtId="0" fontId="21" fillId="4" borderId="0" xfId="0" applyFont="1" applyFill="1"/>
    <xf numFmtId="0" fontId="0" fillId="4" borderId="0" xfId="0" applyFill="1"/>
    <xf numFmtId="0" fontId="0" fillId="4" borderId="1" xfId="0" applyFill="1" applyBorder="1"/>
    <xf numFmtId="0" fontId="0" fillId="4" borderId="2" xfId="0" applyFill="1" applyBorder="1"/>
    <xf numFmtId="0" fontId="0" fillId="0" borderId="0" xfId="0"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0" borderId="0" xfId="0"/>
    <xf numFmtId="0" fontId="0" fillId="0" borderId="0" xfId="0"/>
    <xf numFmtId="0" fontId="3" fillId="0" borderId="0" xfId="0" applyFont="1" applyFill="1" applyAlignment="1" applyProtection="1">
      <alignment horizontal="center" vertical="center" wrapText="1"/>
    </xf>
    <xf numFmtId="0" fontId="3" fillId="0" borderId="0" xfId="0" applyFont="1" applyFill="1" applyAlignment="1" applyProtection="1">
      <alignment vertical="center" wrapText="1"/>
    </xf>
    <xf numFmtId="0" fontId="0" fillId="0" borderId="0" xfId="0" applyProtection="1"/>
    <xf numFmtId="0" fontId="10"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wrapText="1"/>
    </xf>
    <xf numFmtId="0" fontId="0" fillId="0" borderId="0" xfId="0" applyFill="1" applyProtection="1"/>
    <xf numFmtId="0" fontId="3" fillId="0" borderId="0" xfId="0" applyFont="1" applyFill="1" applyBorder="1" applyAlignment="1" applyProtection="1">
      <alignment horizontal="left" vertical="center" wrapText="1"/>
    </xf>
    <xf numFmtId="0" fontId="3" fillId="0" borderId="0" xfId="0" applyFont="1" applyBorder="1" applyAlignment="1" applyProtection="1">
      <alignment horizontal="center" vertical="center" wrapText="1"/>
    </xf>
    <xf numFmtId="164" fontId="3" fillId="0" borderId="0" xfId="0" applyNumberFormat="1" applyFont="1" applyBorder="1" applyAlignment="1" applyProtection="1">
      <alignment horizontal="center" vertical="center" wrapText="1"/>
    </xf>
    <xf numFmtId="2" fontId="3" fillId="0" borderId="0" xfId="0" applyNumberFormat="1" applyFont="1" applyBorder="1" applyAlignment="1" applyProtection="1">
      <alignment horizontal="center" vertical="center" wrapText="1"/>
    </xf>
    <xf numFmtId="2" fontId="3" fillId="0" borderId="0" xfId="0" applyNumberFormat="1" applyFont="1" applyBorder="1" applyAlignment="1" applyProtection="1">
      <alignment horizontal="left" vertical="center" wrapText="1"/>
    </xf>
    <xf numFmtId="0" fontId="10" fillId="0" borderId="0" xfId="0" applyFont="1" applyFill="1" applyAlignment="1" applyProtection="1">
      <alignment horizontal="left" vertical="center" wrapText="1"/>
    </xf>
    <xf numFmtId="164" fontId="3" fillId="0" borderId="0" xfId="0" applyNumberFormat="1" applyFont="1" applyBorder="1" applyAlignment="1" applyProtection="1">
      <alignment horizontal="right" vertical="center" wrapText="1"/>
    </xf>
    <xf numFmtId="0" fontId="3" fillId="0" borderId="0" xfId="0" applyFont="1" applyFill="1" applyBorder="1" applyAlignment="1" applyProtection="1">
      <alignment horizontal="center" vertical="center" wrapText="1"/>
    </xf>
    <xf numFmtId="0" fontId="3" fillId="0" borderId="0" xfId="0" applyFont="1" applyBorder="1" applyAlignment="1" applyProtection="1">
      <alignment horizontal="left" vertical="center" wrapText="1"/>
    </xf>
    <xf numFmtId="0" fontId="3" fillId="0" borderId="0" xfId="0" applyFont="1" applyBorder="1" applyAlignment="1" applyProtection="1">
      <alignment vertical="center" wrapText="1"/>
    </xf>
    <xf numFmtId="2" fontId="3" fillId="0" borderId="0" xfId="0" applyNumberFormat="1" applyFont="1" applyBorder="1" applyAlignment="1" applyProtection="1">
      <alignment horizontal="right" vertical="center" wrapText="1"/>
    </xf>
    <xf numFmtId="2" fontId="3" fillId="0" borderId="0" xfId="0" applyNumberFormat="1" applyFont="1" applyFill="1" applyBorder="1" applyAlignment="1" applyProtection="1">
      <alignment horizontal="left" vertical="center" wrapText="1"/>
    </xf>
    <xf numFmtId="2" fontId="3" fillId="0" borderId="0" xfId="0" applyNumberFormat="1" applyFont="1" applyFill="1" applyBorder="1" applyAlignment="1" applyProtection="1">
      <alignment horizontal="right" vertical="center" wrapText="1"/>
    </xf>
    <xf numFmtId="164" fontId="3" fillId="0" borderId="0" xfId="0" applyNumberFormat="1" applyFont="1" applyFill="1" applyBorder="1" applyAlignment="1" applyProtection="1">
      <alignment horizontal="right" vertical="center" wrapText="1"/>
    </xf>
    <xf numFmtId="164" fontId="3" fillId="0" borderId="0" xfId="0" applyNumberFormat="1" applyFont="1" applyFill="1" applyBorder="1" applyAlignment="1" applyProtection="1">
      <alignment horizontal="left" vertical="center" wrapText="1"/>
    </xf>
    <xf numFmtId="0" fontId="10" fillId="19" borderId="9" xfId="0" applyFont="1" applyFill="1" applyBorder="1" applyAlignment="1" applyProtection="1">
      <alignment horizontal="center" vertical="center" wrapText="1"/>
    </xf>
    <xf numFmtId="0" fontId="18" fillId="19" borderId="9" xfId="0" applyFont="1" applyFill="1" applyBorder="1" applyAlignment="1" applyProtection="1">
      <alignment horizontal="left" vertical="center" wrapText="1"/>
    </xf>
    <xf numFmtId="164" fontId="18" fillId="19" borderId="9" xfId="0" applyNumberFormat="1" applyFont="1" applyFill="1" applyBorder="1" applyAlignment="1" applyProtection="1">
      <alignment horizontal="right" vertical="center" wrapText="1"/>
    </xf>
    <xf numFmtId="164" fontId="18" fillId="19" borderId="9" xfId="0" applyNumberFormat="1" applyFont="1" applyFill="1" applyBorder="1" applyAlignment="1" applyProtection="1">
      <alignment horizontal="left" vertical="center" wrapText="1"/>
    </xf>
    <xf numFmtId="164" fontId="18" fillId="19" borderId="9" xfId="0" applyNumberFormat="1" applyFont="1" applyFill="1" applyBorder="1" applyAlignment="1" applyProtection="1">
      <alignment horizontal="center" vertical="center" wrapText="1"/>
    </xf>
    <xf numFmtId="2" fontId="18" fillId="19" borderId="9" xfId="0" applyNumberFormat="1" applyFont="1" applyFill="1" applyBorder="1" applyAlignment="1" applyProtection="1">
      <alignment horizontal="right" vertical="center" wrapText="1"/>
    </xf>
    <xf numFmtId="165" fontId="18" fillId="19" borderId="9" xfId="0" applyNumberFormat="1" applyFont="1" applyFill="1" applyBorder="1" applyAlignment="1" applyProtection="1">
      <alignment horizontal="center" vertical="center" wrapText="1"/>
    </xf>
    <xf numFmtId="2" fontId="10" fillId="19" borderId="9" xfId="0" applyNumberFormat="1" applyFont="1" applyFill="1" applyBorder="1" applyAlignment="1" applyProtection="1">
      <alignment horizontal="left" vertical="center" wrapText="1"/>
    </xf>
    <xf numFmtId="0" fontId="10" fillId="19" borderId="9" xfId="0" applyFont="1" applyFill="1" applyBorder="1" applyAlignment="1" applyProtection="1">
      <alignment horizontal="left" vertical="center" wrapText="1"/>
    </xf>
    <xf numFmtId="2" fontId="18" fillId="19" borderId="9" xfId="0" applyNumberFormat="1" applyFont="1" applyFill="1" applyBorder="1" applyAlignment="1" applyProtection="1">
      <alignment horizontal="left" vertical="center" wrapText="1"/>
    </xf>
    <xf numFmtId="0" fontId="18" fillId="19" borderId="9" xfId="0" applyFont="1" applyFill="1" applyBorder="1" applyAlignment="1" applyProtection="1">
      <alignment horizontal="center" vertical="center" wrapText="1"/>
    </xf>
    <xf numFmtId="2" fontId="19" fillId="19" borderId="9" xfId="90" applyNumberFormat="1" applyFont="1" applyFill="1" applyBorder="1" applyAlignment="1" applyProtection="1">
      <alignment horizontal="left" vertical="center" wrapText="1"/>
    </xf>
    <xf numFmtId="164" fontId="10" fillId="19" borderId="9" xfId="0" applyNumberFormat="1" applyFont="1" applyFill="1" applyBorder="1" applyAlignment="1" applyProtection="1">
      <alignment horizontal="right" vertical="center" wrapText="1"/>
    </xf>
    <xf numFmtId="164" fontId="10" fillId="19" borderId="9" xfId="0" applyNumberFormat="1" applyFont="1" applyFill="1" applyBorder="1" applyAlignment="1" applyProtection="1">
      <alignment horizontal="left" vertical="center" wrapText="1"/>
    </xf>
    <xf numFmtId="2" fontId="10" fillId="19" borderId="9" xfId="0" applyNumberFormat="1" applyFont="1" applyFill="1" applyBorder="1" applyAlignment="1" applyProtection="1">
      <alignment horizontal="right" vertical="center" wrapText="1"/>
    </xf>
    <xf numFmtId="14" fontId="10" fillId="19" borderId="9" xfId="0" applyNumberFormat="1" applyFont="1" applyFill="1" applyBorder="1" applyAlignment="1" applyProtection="1">
      <alignment horizontal="center" vertical="center" wrapText="1"/>
    </xf>
    <xf numFmtId="164" fontId="10" fillId="19" borderId="9" xfId="0" applyNumberFormat="1" applyFont="1" applyFill="1" applyBorder="1" applyAlignment="1" applyProtection="1">
      <alignment vertical="center" wrapText="1"/>
    </xf>
    <xf numFmtId="2" fontId="10" fillId="19" borderId="9" xfId="0" applyNumberFormat="1" applyFont="1" applyFill="1" applyBorder="1" applyAlignment="1" applyProtection="1">
      <alignment vertical="center" wrapText="1"/>
    </xf>
    <xf numFmtId="2" fontId="10" fillId="19" borderId="9" xfId="90" applyNumberFormat="1" applyFont="1" applyFill="1" applyBorder="1" applyAlignment="1" applyProtection="1">
      <alignment horizontal="left" vertical="center" wrapText="1"/>
    </xf>
    <xf numFmtId="164" fontId="18" fillId="19" borderId="9" xfId="0" applyNumberFormat="1" applyFont="1" applyFill="1" applyBorder="1" applyAlignment="1" applyProtection="1">
      <alignment horizontal="right"/>
    </xf>
    <xf numFmtId="2" fontId="18" fillId="19" borderId="9" xfId="0" applyNumberFormat="1" applyFont="1" applyFill="1" applyBorder="1" applyAlignment="1" applyProtection="1">
      <alignment horizontal="left" vertical="top" wrapText="1"/>
    </xf>
    <xf numFmtId="165" fontId="18" fillId="19" borderId="9" xfId="0" applyNumberFormat="1" applyFont="1" applyFill="1" applyBorder="1" applyAlignment="1" applyProtection="1">
      <alignment horizontal="left" vertical="center" wrapText="1"/>
    </xf>
    <xf numFmtId="0" fontId="69" fillId="19" borderId="9" xfId="0" applyFont="1" applyFill="1" applyBorder="1" applyAlignment="1" applyProtection="1">
      <alignment horizontal="left" vertical="center" wrapText="1"/>
    </xf>
    <xf numFmtId="2" fontId="18" fillId="19" borderId="9" xfId="0" applyNumberFormat="1" applyFont="1" applyFill="1" applyBorder="1" applyAlignment="1" applyProtection="1">
      <alignment vertical="center" wrapText="1"/>
    </xf>
    <xf numFmtId="0" fontId="10" fillId="19" borderId="9" xfId="0" applyFont="1" applyFill="1" applyBorder="1" applyAlignment="1" applyProtection="1">
      <alignment horizontal="left" vertical="top" wrapText="1"/>
    </xf>
    <xf numFmtId="14" fontId="18" fillId="19" borderId="9" xfId="0" applyNumberFormat="1" applyFont="1" applyFill="1" applyBorder="1" applyAlignment="1" applyProtection="1">
      <alignment horizontal="center" vertical="center" wrapText="1"/>
    </xf>
    <xf numFmtId="0" fontId="18" fillId="19" borderId="9" xfId="125" applyFont="1" applyFill="1" applyBorder="1" applyAlignment="1" applyProtection="1">
      <alignment horizontal="left" vertical="center" wrapText="1"/>
    </xf>
    <xf numFmtId="164" fontId="18" fillId="19" borderId="9" xfId="125" applyNumberFormat="1" applyFont="1" applyFill="1" applyBorder="1" applyAlignment="1" applyProtection="1">
      <alignment horizontal="right" vertical="center" wrapText="1"/>
    </xf>
    <xf numFmtId="2" fontId="18" fillId="19" borderId="9" xfId="125" applyNumberFormat="1" applyFont="1" applyFill="1" applyBorder="1" applyAlignment="1" applyProtection="1">
      <alignment horizontal="right" vertical="center" wrapText="1"/>
    </xf>
    <xf numFmtId="165" fontId="18" fillId="19" borderId="9" xfId="125" applyNumberFormat="1" applyFont="1" applyFill="1" applyBorder="1" applyAlignment="1" applyProtection="1">
      <alignment horizontal="center" vertical="center" wrapText="1"/>
    </xf>
    <xf numFmtId="2" fontId="18" fillId="19" borderId="9" xfId="125" applyNumberFormat="1" applyFont="1" applyFill="1" applyBorder="1" applyAlignment="1" applyProtection="1">
      <alignment horizontal="left" vertical="center" wrapText="1"/>
    </xf>
    <xf numFmtId="2" fontId="19" fillId="19" borderId="9" xfId="96" applyNumberFormat="1" applyFont="1" applyFill="1" applyBorder="1" applyAlignment="1" applyProtection="1">
      <alignment horizontal="left" vertical="center" wrapText="1"/>
    </xf>
    <xf numFmtId="2" fontId="10" fillId="19" borderId="9" xfId="125" applyNumberFormat="1" applyFont="1" applyFill="1" applyBorder="1" applyAlignment="1" applyProtection="1">
      <alignment horizontal="left" vertical="center" wrapText="1"/>
    </xf>
    <xf numFmtId="0" fontId="18" fillId="19" borderId="9" xfId="124" applyFont="1" applyFill="1" applyBorder="1" applyAlignment="1" applyProtection="1">
      <alignment horizontal="left" vertical="center" wrapText="1"/>
    </xf>
    <xf numFmtId="2" fontId="18" fillId="19" borderId="9" xfId="124" applyNumberFormat="1" applyFont="1" applyFill="1" applyBorder="1" applyAlignment="1" applyProtection="1">
      <alignment horizontal="right" vertical="center" wrapText="1"/>
    </xf>
    <xf numFmtId="165" fontId="18" fillId="19" borderId="9" xfId="124" applyNumberFormat="1" applyFont="1" applyFill="1" applyBorder="1" applyAlignment="1" applyProtection="1">
      <alignment horizontal="center" vertical="center" wrapText="1"/>
    </xf>
    <xf numFmtId="2" fontId="18" fillId="19" borderId="9" xfId="124" applyNumberFormat="1" applyFont="1" applyFill="1" applyBorder="1" applyAlignment="1" applyProtection="1">
      <alignment horizontal="left" vertical="center" wrapText="1"/>
    </xf>
    <xf numFmtId="0" fontId="19" fillId="19" borderId="9" xfId="90" applyFont="1" applyFill="1" applyBorder="1" applyAlignment="1" applyProtection="1">
      <alignment horizontal="left" vertical="center" wrapText="1"/>
    </xf>
    <xf numFmtId="164" fontId="18" fillId="20" borderId="9" xfId="0" applyNumberFormat="1" applyFont="1" applyFill="1" applyBorder="1" applyAlignment="1" applyProtection="1">
      <alignment horizontal="right"/>
    </xf>
    <xf numFmtId="0" fontId="0" fillId="19" borderId="0" xfId="0" applyFill="1" applyProtection="1"/>
    <xf numFmtId="2" fontId="18" fillId="19" borderId="9" xfId="0" applyNumberFormat="1" applyFont="1" applyFill="1" applyBorder="1" applyAlignment="1" applyProtection="1">
      <alignment horizontal="left" vertical="center"/>
    </xf>
    <xf numFmtId="0" fontId="10" fillId="0" borderId="0" xfId="0" applyFont="1" applyBorder="1" applyAlignment="1" applyProtection="1">
      <alignment horizontal="left" vertical="center" wrapText="1"/>
    </xf>
    <xf numFmtId="14" fontId="10" fillId="0" borderId="0" xfId="0" applyNumberFormat="1" applyFont="1" applyBorder="1" applyAlignment="1" applyProtection="1">
      <alignment horizontal="center" vertical="center" wrapText="1"/>
    </xf>
    <xf numFmtId="0" fontId="10" fillId="0" borderId="0" xfId="0" applyFont="1" applyBorder="1" applyAlignment="1" applyProtection="1">
      <alignment horizontal="center" vertical="center" wrapText="1"/>
    </xf>
    <xf numFmtId="0" fontId="8" fillId="0" borderId="0" xfId="0" applyFont="1" applyBorder="1" applyAlignment="1" applyProtection="1">
      <alignment vertical="center" wrapText="1"/>
    </xf>
    <xf numFmtId="0" fontId="3" fillId="3" borderId="0" xfId="0" applyFont="1" applyFill="1" applyBorder="1" applyAlignment="1" applyProtection="1">
      <alignment horizontal="left" vertical="center" wrapText="1"/>
    </xf>
    <xf numFmtId="14" fontId="18" fillId="19" borderId="9" xfId="0" applyNumberFormat="1" applyFont="1" applyFill="1" applyBorder="1" applyAlignment="1" applyProtection="1">
      <alignment horizontal="left" vertical="center" wrapText="1"/>
    </xf>
    <xf numFmtId="164" fontId="18" fillId="19" borderId="9" xfId="0" applyNumberFormat="1" applyFont="1" applyFill="1" applyBorder="1" applyAlignment="1" applyProtection="1">
      <alignment vertical="center" wrapText="1"/>
    </xf>
    <xf numFmtId="2" fontId="10" fillId="19" borderId="9" xfId="0" applyNumberFormat="1" applyFont="1" applyFill="1" applyBorder="1" applyAlignment="1" applyProtection="1">
      <alignment horizontal="left" vertical="top" wrapText="1"/>
    </xf>
    <xf numFmtId="0" fontId="3" fillId="19" borderId="0" xfId="0" applyFont="1" applyFill="1" applyAlignment="1" applyProtection="1">
      <alignment horizontal="left" vertical="center" wrapText="1"/>
    </xf>
    <xf numFmtId="0" fontId="0" fillId="22" borderId="0" xfId="0" applyFill="1" applyProtection="1"/>
    <xf numFmtId="0" fontId="18" fillId="22" borderId="9" xfId="0" applyFont="1" applyFill="1" applyBorder="1" applyAlignment="1" applyProtection="1">
      <alignment horizontal="center" vertical="center" wrapText="1"/>
    </xf>
    <xf numFmtId="0" fontId="18" fillId="22" borderId="9" xfId="0" applyFont="1" applyFill="1" applyBorder="1" applyAlignment="1" applyProtection="1">
      <alignment horizontal="left" vertical="center" wrapText="1"/>
    </xf>
    <xf numFmtId="164" fontId="18" fillId="22" borderId="9" xfId="0" applyNumberFormat="1" applyFont="1" applyFill="1" applyBorder="1" applyAlignment="1" applyProtection="1">
      <alignment vertical="center" wrapText="1"/>
    </xf>
    <xf numFmtId="164" fontId="18" fillId="22" borderId="9" xfId="0" applyNumberFormat="1" applyFont="1" applyFill="1" applyBorder="1" applyAlignment="1" applyProtection="1">
      <alignment horizontal="right" vertical="center" wrapText="1"/>
    </xf>
    <xf numFmtId="2" fontId="18" fillId="22" borderId="9" xfId="0" applyNumberFormat="1" applyFont="1" applyFill="1" applyBorder="1" applyAlignment="1" applyProtection="1">
      <alignment horizontal="right" vertical="center" wrapText="1"/>
    </xf>
    <xf numFmtId="165" fontId="18" fillId="22" borderId="9" xfId="0" applyNumberFormat="1" applyFont="1" applyFill="1" applyBorder="1" applyAlignment="1" applyProtection="1">
      <alignment horizontal="center" vertical="center" wrapText="1"/>
    </xf>
    <xf numFmtId="2" fontId="18" fillId="22" borderId="9" xfId="0" applyNumberFormat="1" applyFont="1" applyFill="1" applyBorder="1" applyAlignment="1" applyProtection="1">
      <alignment horizontal="left" vertical="center" wrapText="1"/>
    </xf>
    <xf numFmtId="14" fontId="10" fillId="19" borderId="9" xfId="0" applyNumberFormat="1" applyFont="1" applyFill="1" applyBorder="1" applyAlignment="1" applyProtection="1">
      <alignment horizontal="left" vertical="center" wrapText="1"/>
    </xf>
    <xf numFmtId="0" fontId="0" fillId="24" borderId="0" xfId="0" applyFill="1" applyProtection="1"/>
    <xf numFmtId="167" fontId="18" fillId="19" borderId="9" xfId="0" applyNumberFormat="1" applyFont="1" applyFill="1" applyBorder="1" applyAlignment="1" applyProtection="1">
      <alignment horizontal="center" vertical="center" wrapText="1"/>
    </xf>
    <xf numFmtId="0" fontId="8" fillId="19" borderId="0" xfId="0" applyFont="1" applyFill="1" applyAlignment="1" applyProtection="1">
      <alignment vertical="center" wrapText="1"/>
    </xf>
    <xf numFmtId="164" fontId="58" fillId="0" borderId="12" xfId="0" applyNumberFormat="1" applyFont="1" applyBorder="1" applyAlignment="1" applyProtection="1">
      <alignment horizontal="center" vertical="center" wrapText="1"/>
    </xf>
    <xf numFmtId="0" fontId="58" fillId="0" borderId="9" xfId="0" applyFont="1" applyBorder="1" applyAlignment="1" applyProtection="1">
      <alignment horizontal="left" vertical="center" wrapText="1"/>
    </xf>
    <xf numFmtId="0" fontId="58" fillId="0" borderId="9" xfId="0" applyFont="1" applyBorder="1" applyAlignment="1" applyProtection="1">
      <alignment horizontal="right" vertical="center" wrapText="1"/>
    </xf>
    <xf numFmtId="2" fontId="58" fillId="0" borderId="9" xfId="0" applyNumberFormat="1" applyFont="1" applyBorder="1" applyAlignment="1" applyProtection="1">
      <alignment horizontal="center" vertical="center" wrapText="1"/>
    </xf>
    <xf numFmtId="2" fontId="58" fillId="0" borderId="9" xfId="0" applyNumberFormat="1" applyFont="1" applyBorder="1" applyAlignment="1" applyProtection="1">
      <alignment horizontal="left" vertical="center" wrapText="1"/>
    </xf>
    <xf numFmtId="14" fontId="58" fillId="0" borderId="9" xfId="0" applyNumberFormat="1" applyFont="1" applyBorder="1" applyAlignment="1" applyProtection="1">
      <alignment horizontal="center" vertical="center" wrapText="1"/>
    </xf>
    <xf numFmtId="0" fontId="43" fillId="0" borderId="9" xfId="90" applyBorder="1" applyProtection="1"/>
    <xf numFmtId="0" fontId="40" fillId="0" borderId="0" xfId="0" applyFont="1" applyBorder="1" applyAlignment="1" applyProtection="1">
      <alignment horizontal="left" vertical="center" wrapText="1"/>
    </xf>
    <xf numFmtId="0" fontId="58" fillId="0" borderId="9" xfId="0" applyFont="1" applyBorder="1" applyAlignment="1" applyProtection="1">
      <alignment vertical="center" wrapText="1"/>
    </xf>
    <xf numFmtId="2" fontId="54" fillId="0" borderId="11" xfId="171" applyNumberFormat="1" applyBorder="1" applyAlignment="1" applyProtection="1">
      <alignment vertical="center" wrapText="1"/>
    </xf>
    <xf numFmtId="2" fontId="54" fillId="0" borderId="9" xfId="171" applyNumberFormat="1" applyBorder="1" applyAlignment="1" applyProtection="1">
      <alignment vertical="center" wrapText="1"/>
    </xf>
    <xf numFmtId="2" fontId="18" fillId="19" borderId="0" xfId="0" applyNumberFormat="1" applyFont="1" applyFill="1" applyBorder="1" applyAlignment="1" applyProtection="1">
      <alignment horizontal="left" vertical="center" wrapText="1"/>
    </xf>
    <xf numFmtId="164" fontId="58" fillId="0" borderId="9" xfId="0" applyNumberFormat="1" applyFont="1" applyBorder="1" applyAlignment="1" applyProtection="1">
      <alignment horizontal="center" vertical="center" wrapText="1"/>
    </xf>
    <xf numFmtId="2" fontId="18" fillId="19" borderId="12" xfId="0" applyNumberFormat="1" applyFont="1" applyFill="1" applyBorder="1" applyAlignment="1" applyProtection="1">
      <alignment horizontal="left" vertical="center" wrapText="1"/>
    </xf>
    <xf numFmtId="164" fontId="10" fillId="19" borderId="9" xfId="0" applyNumberFormat="1" applyFont="1" applyFill="1" applyBorder="1" applyAlignment="1" applyProtection="1">
      <alignment vertical="top" wrapText="1"/>
    </xf>
    <xf numFmtId="164" fontId="10" fillId="19" borderId="9" xfId="0" applyNumberFormat="1" applyFont="1" applyFill="1" applyBorder="1" applyAlignment="1" applyProtection="1">
      <alignment horizontal="right" vertical="top" wrapText="1"/>
    </xf>
    <xf numFmtId="2" fontId="10" fillId="19" borderId="9" xfId="92" applyNumberFormat="1" applyFont="1" applyFill="1" applyBorder="1" applyAlignment="1" applyProtection="1">
      <alignment horizontal="left" vertical="center" wrapText="1"/>
    </xf>
    <xf numFmtId="164" fontId="58" fillId="0" borderId="9" xfId="0" applyNumberFormat="1" applyFont="1" applyBorder="1" applyAlignment="1" applyProtection="1">
      <alignment horizontal="left" vertical="center" wrapText="1"/>
    </xf>
    <xf numFmtId="164" fontId="58" fillId="0" borderId="9" xfId="0" applyNumberFormat="1" applyFont="1" applyBorder="1" applyAlignment="1" applyProtection="1">
      <alignment horizontal="right" vertical="center" wrapText="1"/>
    </xf>
    <xf numFmtId="164" fontId="58" fillId="0" borderId="9" xfId="0" applyNumberFormat="1" applyFont="1" applyBorder="1" applyAlignment="1" applyProtection="1">
      <alignment vertical="center" wrapText="1"/>
    </xf>
    <xf numFmtId="0" fontId="43" fillId="0" borderId="0" xfId="90" applyBorder="1" applyProtection="1"/>
    <xf numFmtId="0" fontId="10" fillId="19" borderId="14" xfId="0" applyFont="1" applyFill="1" applyBorder="1" applyAlignment="1" applyProtection="1">
      <alignment horizontal="left" vertical="center" wrapText="1"/>
    </xf>
    <xf numFmtId="2" fontId="10" fillId="0" borderId="0" xfId="0" applyNumberFormat="1" applyFont="1" applyBorder="1" applyAlignment="1" applyProtection="1">
      <alignment horizontal="center" vertical="center" wrapText="1"/>
    </xf>
    <xf numFmtId="0" fontId="77" fillId="0" borderId="9" xfId="0" applyFont="1" applyBorder="1" applyAlignment="1" applyProtection="1">
      <alignment horizontal="left" vertical="center" wrapText="1"/>
    </xf>
    <xf numFmtId="2" fontId="78" fillId="19" borderId="9" xfId="90" applyNumberFormat="1" applyFont="1" applyFill="1" applyBorder="1" applyAlignment="1" applyProtection="1">
      <alignment vertical="center" wrapText="1"/>
    </xf>
    <xf numFmtId="0" fontId="18" fillId="19" borderId="14" xfId="0" applyFont="1" applyFill="1" applyBorder="1" applyAlignment="1" applyProtection="1">
      <alignment horizontal="left" vertical="center" wrapText="1"/>
    </xf>
    <xf numFmtId="164" fontId="18" fillId="19" borderId="14" xfId="0" applyNumberFormat="1" applyFont="1" applyFill="1" applyBorder="1" applyAlignment="1" applyProtection="1">
      <alignment vertical="center" wrapText="1"/>
    </xf>
    <xf numFmtId="164" fontId="18" fillId="19" borderId="14" xfId="0" applyNumberFormat="1" applyFont="1" applyFill="1" applyBorder="1" applyAlignment="1" applyProtection="1">
      <alignment horizontal="right" vertical="center" wrapText="1"/>
    </xf>
    <xf numFmtId="2" fontId="18" fillId="19" borderId="14" xfId="0" applyNumberFormat="1" applyFont="1" applyFill="1" applyBorder="1" applyAlignment="1" applyProtection="1">
      <alignment horizontal="right" vertical="center" wrapText="1"/>
    </xf>
    <xf numFmtId="165" fontId="18" fillId="19" borderId="14" xfId="0" applyNumberFormat="1" applyFont="1" applyFill="1" applyBorder="1" applyAlignment="1" applyProtection="1">
      <alignment horizontal="center" vertical="center" wrapText="1"/>
    </xf>
    <xf numFmtId="2" fontId="18" fillId="19" borderId="14" xfId="0" applyNumberFormat="1" applyFont="1" applyFill="1" applyBorder="1" applyAlignment="1" applyProtection="1">
      <alignment vertical="center" wrapText="1"/>
    </xf>
    <xf numFmtId="2" fontId="18" fillId="19" borderId="14" xfId="0" applyNumberFormat="1" applyFont="1" applyFill="1" applyBorder="1" applyAlignment="1" applyProtection="1">
      <alignment horizontal="left" vertical="center" wrapText="1"/>
    </xf>
    <xf numFmtId="0" fontId="18" fillId="25" borderId="9" xfId="0" applyFont="1" applyFill="1" applyBorder="1" applyAlignment="1" applyProtection="1">
      <alignment horizontal="center" vertical="center" wrapText="1"/>
    </xf>
    <xf numFmtId="0" fontId="18" fillId="25" borderId="9" xfId="0" applyFont="1" applyFill="1" applyBorder="1" applyAlignment="1" applyProtection="1">
      <alignment horizontal="left" vertical="center" wrapText="1"/>
    </xf>
    <xf numFmtId="0" fontId="10" fillId="25" borderId="9" xfId="0" applyFont="1" applyFill="1" applyBorder="1" applyAlignment="1" applyProtection="1">
      <alignment horizontal="left" vertical="center" wrapText="1"/>
    </xf>
    <xf numFmtId="164" fontId="18" fillId="25" borderId="9" xfId="0" applyNumberFormat="1" applyFont="1" applyFill="1" applyBorder="1" applyAlignment="1" applyProtection="1">
      <alignment vertical="center" wrapText="1"/>
    </xf>
    <xf numFmtId="164" fontId="18" fillId="25" borderId="9" xfId="0" applyNumberFormat="1" applyFont="1" applyFill="1" applyBorder="1" applyAlignment="1" applyProtection="1">
      <alignment horizontal="right" vertical="center" wrapText="1"/>
    </xf>
    <xf numFmtId="2" fontId="18" fillId="25" borderId="9" xfId="0" applyNumberFormat="1" applyFont="1" applyFill="1" applyBorder="1" applyAlignment="1" applyProtection="1">
      <alignment horizontal="right" vertical="center" wrapText="1"/>
    </xf>
    <xf numFmtId="165" fontId="18" fillId="25" borderId="9" xfId="0" applyNumberFormat="1" applyFont="1" applyFill="1" applyBorder="1" applyAlignment="1" applyProtection="1">
      <alignment horizontal="center" vertical="center" wrapText="1"/>
    </xf>
    <xf numFmtId="2" fontId="18" fillId="25" borderId="9" xfId="0" applyNumberFormat="1" applyFont="1" applyFill="1" applyBorder="1" applyAlignment="1" applyProtection="1">
      <alignment vertical="center" wrapText="1"/>
    </xf>
    <xf numFmtId="2" fontId="18" fillId="25" borderId="9" xfId="0" applyNumberFormat="1" applyFont="1" applyFill="1" applyBorder="1" applyAlignment="1" applyProtection="1">
      <alignment horizontal="left" vertical="center" wrapText="1"/>
    </xf>
    <xf numFmtId="164" fontId="18" fillId="25" borderId="9" xfId="0" applyNumberFormat="1" applyFont="1" applyFill="1" applyBorder="1" applyAlignment="1" applyProtection="1">
      <alignment horizontal="left" vertical="center" wrapText="1"/>
    </xf>
    <xf numFmtId="164" fontId="18" fillId="25" borderId="9" xfId="0" applyNumberFormat="1" applyFont="1" applyFill="1" applyBorder="1" applyAlignment="1" applyProtection="1">
      <alignment horizontal="center" vertical="center" wrapText="1"/>
    </xf>
    <xf numFmtId="2" fontId="10" fillId="25" borderId="9" xfId="0" applyNumberFormat="1" applyFont="1" applyFill="1" applyBorder="1" applyAlignment="1" applyProtection="1">
      <alignment horizontal="left" vertical="center" wrapText="1"/>
    </xf>
    <xf numFmtId="2" fontId="19" fillId="25" borderId="9" xfId="90" applyNumberFormat="1" applyFont="1" applyFill="1" applyBorder="1" applyAlignment="1" applyProtection="1">
      <alignment horizontal="left" vertical="center" wrapText="1"/>
    </xf>
    <xf numFmtId="164" fontId="10" fillId="25" borderId="9" xfId="0" applyNumberFormat="1" applyFont="1" applyFill="1" applyBorder="1" applyAlignment="1" applyProtection="1">
      <alignment vertical="center" wrapText="1"/>
    </xf>
    <xf numFmtId="164" fontId="10" fillId="25" borderId="9" xfId="0" applyNumberFormat="1" applyFont="1" applyFill="1" applyBorder="1" applyAlignment="1" applyProtection="1">
      <alignment horizontal="left" vertical="center" wrapText="1"/>
    </xf>
    <xf numFmtId="2" fontId="10" fillId="25" borderId="9" xfId="0" applyNumberFormat="1" applyFont="1" applyFill="1" applyBorder="1" applyAlignment="1" applyProtection="1">
      <alignment horizontal="right" vertical="center" wrapText="1"/>
    </xf>
    <xf numFmtId="14" fontId="10" fillId="25" borderId="9" xfId="0" applyNumberFormat="1" applyFont="1" applyFill="1" applyBorder="1" applyAlignment="1" applyProtection="1">
      <alignment horizontal="center" vertical="center" wrapText="1"/>
    </xf>
    <xf numFmtId="2" fontId="18" fillId="25" borderId="0" xfId="0" applyNumberFormat="1" applyFont="1" applyFill="1" applyBorder="1" applyAlignment="1" applyProtection="1">
      <alignment horizontal="left" vertical="center" wrapText="1"/>
    </xf>
    <xf numFmtId="2" fontId="54" fillId="25" borderId="9" xfId="171" applyNumberFormat="1" applyFill="1" applyBorder="1" applyAlignment="1" applyProtection="1">
      <alignment vertical="center" wrapText="1"/>
    </xf>
    <xf numFmtId="14" fontId="18" fillId="25" borderId="9" xfId="0" applyNumberFormat="1" applyFont="1" applyFill="1" applyBorder="1" applyAlignment="1" applyProtection="1">
      <alignment horizontal="left" vertical="center" wrapText="1"/>
    </xf>
    <xf numFmtId="14" fontId="10" fillId="25" borderId="9" xfId="0" applyNumberFormat="1" applyFont="1" applyFill="1" applyBorder="1" applyAlignment="1" applyProtection="1">
      <alignment horizontal="left" vertical="center" wrapText="1"/>
    </xf>
    <xf numFmtId="14" fontId="18" fillId="25" borderId="9" xfId="0" applyNumberFormat="1" applyFont="1" applyFill="1" applyBorder="1" applyAlignment="1" applyProtection="1">
      <alignment horizontal="center" vertical="center" wrapText="1"/>
    </xf>
    <xf numFmtId="0" fontId="18" fillId="25" borderId="13" xfId="0" applyFont="1" applyFill="1" applyBorder="1" applyAlignment="1" applyProtection="1">
      <alignment horizontal="left" vertical="center" wrapText="1"/>
    </xf>
    <xf numFmtId="0" fontId="54" fillId="25" borderId="13" xfId="171" applyFill="1" applyBorder="1" applyAlignment="1" applyProtection="1">
      <alignment vertical="center"/>
    </xf>
    <xf numFmtId="164" fontId="10" fillId="25" borderId="9" xfId="0" applyNumberFormat="1" applyFont="1" applyFill="1" applyBorder="1" applyAlignment="1" applyProtection="1">
      <alignment horizontal="right" vertical="center" wrapText="1"/>
    </xf>
    <xf numFmtId="2" fontId="10" fillId="25" borderId="9" xfId="0" applyNumberFormat="1" applyFont="1" applyFill="1" applyBorder="1" applyAlignment="1" applyProtection="1">
      <alignment vertical="center" wrapText="1"/>
    </xf>
    <xf numFmtId="164" fontId="18" fillId="26" borderId="9" xfId="0" applyNumberFormat="1" applyFont="1" applyFill="1" applyBorder="1" applyAlignment="1" applyProtection="1">
      <alignment horizontal="right" vertical="center" wrapText="1"/>
    </xf>
    <xf numFmtId="2" fontId="10" fillId="25" borderId="9" xfId="90" applyNumberFormat="1" applyFont="1" applyFill="1" applyBorder="1" applyAlignment="1" applyProtection="1">
      <alignment horizontal="left" vertical="center" wrapText="1"/>
    </xf>
    <xf numFmtId="2" fontId="18" fillId="25" borderId="12" xfId="0" applyNumberFormat="1" applyFont="1" applyFill="1" applyBorder="1" applyAlignment="1" applyProtection="1">
      <alignment horizontal="left" vertical="center" wrapText="1"/>
    </xf>
    <xf numFmtId="164" fontId="58" fillId="25" borderId="12" xfId="0" applyNumberFormat="1" applyFont="1" applyFill="1" applyBorder="1" applyAlignment="1" applyProtection="1">
      <alignment horizontal="center" vertical="center" wrapText="1"/>
    </xf>
    <xf numFmtId="164" fontId="58" fillId="25" borderId="9" xfId="0" applyNumberFormat="1" applyFont="1" applyFill="1" applyBorder="1" applyAlignment="1" applyProtection="1">
      <alignment horizontal="center" vertical="center" wrapText="1"/>
    </xf>
    <xf numFmtId="2" fontId="10" fillId="25" borderId="9" xfId="92" applyNumberFormat="1" applyFont="1" applyFill="1" applyBorder="1" applyAlignment="1" applyProtection="1">
      <alignment horizontal="left" vertical="center" wrapText="1"/>
    </xf>
    <xf numFmtId="164" fontId="58" fillId="27" borderId="9" xfId="0" applyNumberFormat="1" applyFont="1" applyFill="1" applyBorder="1" applyAlignment="1" applyProtection="1">
      <alignment vertical="center" wrapText="1"/>
    </xf>
    <xf numFmtId="164" fontId="58" fillId="25" borderId="9" xfId="0" applyNumberFormat="1" applyFont="1" applyFill="1" applyBorder="1" applyAlignment="1" applyProtection="1">
      <alignment horizontal="left" vertical="center" wrapText="1"/>
    </xf>
    <xf numFmtId="164" fontId="58" fillId="25" borderId="9" xfId="0" applyNumberFormat="1" applyFont="1" applyFill="1" applyBorder="1" applyAlignment="1" applyProtection="1">
      <alignment vertical="center" wrapText="1"/>
    </xf>
    <xf numFmtId="14" fontId="58" fillId="27" borderId="9" xfId="0" applyNumberFormat="1" applyFont="1" applyFill="1" applyBorder="1" applyAlignment="1" applyProtection="1">
      <alignment horizontal="center" vertical="center" wrapText="1"/>
    </xf>
    <xf numFmtId="165" fontId="18" fillId="25" borderId="9" xfId="0" applyNumberFormat="1" applyFont="1" applyFill="1" applyBorder="1" applyAlignment="1" applyProtection="1">
      <alignment horizontal="center" vertical="center"/>
    </xf>
    <xf numFmtId="0" fontId="10" fillId="22" borderId="9" xfId="0" applyFont="1" applyFill="1" applyBorder="1" applyAlignment="1" applyProtection="1">
      <alignment horizontal="left" vertical="center" wrapText="1"/>
    </xf>
    <xf numFmtId="0" fontId="69" fillId="22" borderId="9" xfId="0" applyFont="1" applyFill="1" applyBorder="1" applyAlignment="1" applyProtection="1">
      <alignment horizontal="left" vertical="center" wrapText="1"/>
    </xf>
    <xf numFmtId="2" fontId="78" fillId="22" borderId="9" xfId="90" applyNumberFormat="1" applyFont="1" applyFill="1" applyBorder="1" applyAlignment="1" applyProtection="1">
      <alignment vertical="center" wrapText="1"/>
    </xf>
    <xf numFmtId="164" fontId="10" fillId="22" borderId="9" xfId="0" applyNumberFormat="1" applyFont="1" applyFill="1" applyBorder="1" applyAlignment="1" applyProtection="1">
      <alignment vertical="center" wrapText="1"/>
    </xf>
    <xf numFmtId="2" fontId="18" fillId="22" borderId="9" xfId="0" applyNumberFormat="1" applyFont="1" applyFill="1" applyBorder="1" applyAlignment="1" applyProtection="1">
      <alignment vertical="center" wrapText="1"/>
    </xf>
    <xf numFmtId="0" fontId="19" fillId="22" borderId="9" xfId="90" applyFont="1" applyFill="1" applyBorder="1" applyAlignment="1" applyProtection="1">
      <alignment horizontal="left" vertical="center" wrapText="1"/>
    </xf>
    <xf numFmtId="164" fontId="10" fillId="22" borderId="9" xfId="0" applyNumberFormat="1" applyFont="1" applyFill="1" applyBorder="1" applyAlignment="1" applyProtection="1">
      <alignment horizontal="left" vertical="center" wrapText="1"/>
    </xf>
    <xf numFmtId="2" fontId="10" fillId="22" borderId="9" xfId="0" applyNumberFormat="1" applyFont="1" applyFill="1" applyBorder="1" applyAlignment="1" applyProtection="1">
      <alignment horizontal="left" vertical="center" wrapText="1"/>
    </xf>
    <xf numFmtId="14" fontId="10" fillId="22" borderId="9" xfId="0" applyNumberFormat="1" applyFont="1" applyFill="1" applyBorder="1" applyAlignment="1" applyProtection="1">
      <alignment horizontal="center" vertical="center" wrapText="1"/>
    </xf>
    <xf numFmtId="164" fontId="18" fillId="22" borderId="9" xfId="0" applyNumberFormat="1" applyFont="1" applyFill="1" applyBorder="1" applyAlignment="1" applyProtection="1">
      <alignment horizontal="left" vertical="center" wrapText="1"/>
    </xf>
    <xf numFmtId="164" fontId="18" fillId="23" borderId="9" xfId="0" applyNumberFormat="1" applyFont="1" applyFill="1" applyBorder="1" applyAlignment="1" applyProtection="1">
      <alignment horizontal="right" vertical="center" wrapText="1"/>
    </xf>
    <xf numFmtId="2" fontId="18" fillId="23" borderId="9" xfId="0" applyNumberFormat="1" applyFont="1" applyFill="1" applyBorder="1" applyAlignment="1" applyProtection="1">
      <alignment horizontal="right" vertical="center" wrapText="1"/>
    </xf>
    <xf numFmtId="0" fontId="18" fillId="23" borderId="9" xfId="0" applyFont="1" applyFill="1" applyBorder="1" applyAlignment="1" applyProtection="1">
      <alignment vertical="center" wrapText="1"/>
    </xf>
    <xf numFmtId="0" fontId="18" fillId="23" borderId="9" xfId="0" applyFont="1" applyFill="1" applyBorder="1" applyAlignment="1" applyProtection="1">
      <alignment horizontal="left" vertical="center" wrapText="1"/>
    </xf>
    <xf numFmtId="0" fontId="19" fillId="23" borderId="9" xfId="90" applyFont="1" applyFill="1" applyBorder="1" applyAlignment="1" applyProtection="1">
      <alignment horizontal="left" vertical="center" wrapText="1"/>
    </xf>
    <xf numFmtId="0" fontId="10" fillId="22" borderId="9" xfId="0" applyFont="1" applyFill="1" applyBorder="1" applyAlignment="1" applyProtection="1">
      <alignment horizontal="left" vertical="top" wrapText="1"/>
    </xf>
    <xf numFmtId="2" fontId="10" fillId="22" borderId="9" xfId="0" applyNumberFormat="1" applyFont="1" applyFill="1" applyBorder="1" applyAlignment="1" applyProtection="1">
      <alignment horizontal="left" vertical="top" wrapText="1"/>
    </xf>
    <xf numFmtId="2" fontId="43" fillId="22" borderId="9" xfId="90" applyNumberFormat="1" applyFill="1" applyBorder="1" applyAlignment="1" applyProtection="1">
      <alignment horizontal="left" vertical="center" wrapText="1"/>
    </xf>
    <xf numFmtId="164" fontId="18" fillId="22" borderId="9" xfId="0" applyNumberFormat="1" applyFont="1" applyFill="1" applyBorder="1" applyAlignment="1" applyProtection="1">
      <alignment horizontal="right" vertical="top" wrapText="1"/>
    </xf>
    <xf numFmtId="2" fontId="18" fillId="22" borderId="9" xfId="0" applyNumberFormat="1" applyFont="1" applyFill="1" applyBorder="1" applyAlignment="1" applyProtection="1">
      <alignment horizontal="right" vertical="top" wrapText="1"/>
    </xf>
    <xf numFmtId="164" fontId="10" fillId="22" borderId="9" xfId="0" applyNumberFormat="1" applyFont="1" applyFill="1" applyBorder="1" applyAlignment="1" applyProtection="1">
      <alignment horizontal="right" vertical="center" wrapText="1"/>
    </xf>
    <xf numFmtId="2" fontId="10" fillId="22" borderId="9" xfId="0" applyNumberFormat="1" applyFont="1" applyFill="1" applyBorder="1" applyAlignment="1" applyProtection="1">
      <alignment horizontal="right" vertical="center" wrapText="1"/>
    </xf>
    <xf numFmtId="14" fontId="18" fillId="22" borderId="9" xfId="0" applyNumberFormat="1" applyFont="1" applyFill="1" applyBorder="1" applyAlignment="1" applyProtection="1">
      <alignment horizontal="center" vertical="center" wrapText="1"/>
    </xf>
    <xf numFmtId="2" fontId="54" fillId="22" borderId="9" xfId="171" applyNumberFormat="1" applyFill="1" applyBorder="1" applyAlignment="1" applyProtection="1">
      <alignment horizontal="center" vertical="center" wrapText="1"/>
    </xf>
    <xf numFmtId="0" fontId="58" fillId="22" borderId="9" xfId="0" applyFont="1" applyFill="1" applyBorder="1" applyAlignment="1" applyProtection="1">
      <alignment horizontal="left" vertical="center" wrapText="1"/>
    </xf>
    <xf numFmtId="0" fontId="58" fillId="22" borderId="9" xfId="0" applyFont="1" applyFill="1" applyBorder="1" applyAlignment="1" applyProtection="1">
      <alignment horizontal="right" vertical="center" wrapText="1"/>
    </xf>
    <xf numFmtId="164" fontId="58" fillId="22" borderId="9" xfId="0" applyNumberFormat="1" applyFont="1" applyFill="1" applyBorder="1" applyAlignment="1" applyProtection="1">
      <alignment horizontal="right" vertical="center" wrapText="1"/>
    </xf>
    <xf numFmtId="2" fontId="58" fillId="22" borderId="9" xfId="0" applyNumberFormat="1" applyFont="1" applyFill="1" applyBorder="1" applyAlignment="1" applyProtection="1">
      <alignment horizontal="center" vertical="center" wrapText="1"/>
    </xf>
    <xf numFmtId="2" fontId="58" fillId="22" borderId="9" xfId="0" applyNumberFormat="1" applyFont="1" applyFill="1" applyBorder="1" applyAlignment="1" applyProtection="1">
      <alignment horizontal="left" vertical="center" wrapText="1"/>
    </xf>
    <xf numFmtId="14" fontId="58" fillId="22" borderId="9" xfId="0" applyNumberFormat="1" applyFont="1" applyFill="1" applyBorder="1" applyAlignment="1" applyProtection="1">
      <alignment horizontal="center" vertical="center" wrapText="1"/>
    </xf>
    <xf numFmtId="0" fontId="77" fillId="22" borderId="9" xfId="0" applyFont="1" applyFill="1" applyBorder="1" applyAlignment="1" applyProtection="1">
      <alignment horizontal="left" vertical="center" wrapText="1"/>
    </xf>
    <xf numFmtId="0" fontId="43" fillId="22" borderId="9" xfId="90" applyFill="1" applyBorder="1" applyProtection="1"/>
    <xf numFmtId="164" fontId="58" fillId="22" borderId="9" xfId="0" applyNumberFormat="1" applyFont="1" applyFill="1" applyBorder="1" applyAlignment="1" applyProtection="1">
      <alignment vertical="center" wrapText="1"/>
    </xf>
    <xf numFmtId="0" fontId="58" fillId="22" borderId="9" xfId="0" applyFont="1" applyFill="1" applyBorder="1" applyAlignment="1" applyProtection="1">
      <alignment vertical="center" wrapText="1"/>
    </xf>
    <xf numFmtId="164" fontId="58" fillId="22" borderId="9" xfId="0" applyNumberFormat="1" applyFont="1" applyFill="1" applyBorder="1" applyAlignment="1" applyProtection="1">
      <alignment horizontal="left" vertical="center" wrapText="1"/>
    </xf>
    <xf numFmtId="0" fontId="43" fillId="22" borderId="0" xfId="90" applyFill="1" applyBorder="1" applyProtection="1"/>
    <xf numFmtId="2" fontId="75" fillId="22" borderId="10" xfId="90" applyNumberFormat="1" applyFont="1" applyFill="1" applyBorder="1" applyAlignment="1" applyProtection="1">
      <alignment vertical="center" wrapText="1"/>
    </xf>
    <xf numFmtId="0" fontId="18" fillId="22" borderId="9" xfId="125" applyFont="1" applyFill="1" applyBorder="1" applyAlignment="1" applyProtection="1">
      <alignment horizontal="left" vertical="center" wrapText="1"/>
    </xf>
    <xf numFmtId="164" fontId="18" fillId="22" borderId="9" xfId="125" applyNumberFormat="1" applyFont="1" applyFill="1" applyBorder="1" applyAlignment="1" applyProtection="1">
      <alignment horizontal="right" vertical="center" wrapText="1"/>
    </xf>
    <xf numFmtId="2" fontId="18" fillId="22" borderId="9" xfId="125" applyNumberFormat="1" applyFont="1" applyFill="1" applyBorder="1" applyAlignment="1" applyProtection="1">
      <alignment horizontal="right" vertical="center" wrapText="1"/>
    </xf>
    <xf numFmtId="165" fontId="18" fillId="22" borderId="9" xfId="125" applyNumberFormat="1" applyFont="1" applyFill="1" applyBorder="1" applyAlignment="1" applyProtection="1">
      <alignment horizontal="center" vertical="center" wrapText="1"/>
    </xf>
    <xf numFmtId="2" fontId="18" fillId="22" borderId="9" xfId="125" applyNumberFormat="1" applyFont="1" applyFill="1" applyBorder="1" applyAlignment="1" applyProtection="1">
      <alignment horizontal="left" vertical="center" wrapText="1"/>
    </xf>
    <xf numFmtId="2" fontId="19" fillId="22" borderId="9" xfId="96" applyNumberFormat="1" applyFont="1" applyFill="1" applyBorder="1" applyAlignment="1" applyProtection="1">
      <alignment horizontal="left" vertical="center" wrapText="1"/>
    </xf>
    <xf numFmtId="2" fontId="10" fillId="22" borderId="9" xfId="125" applyNumberFormat="1" applyFont="1" applyFill="1" applyBorder="1" applyAlignment="1" applyProtection="1">
      <alignment horizontal="left" vertical="center" wrapText="1"/>
    </xf>
    <xf numFmtId="2" fontId="19" fillId="22" borderId="9" xfId="90" applyNumberFormat="1" applyFont="1" applyFill="1" applyBorder="1" applyAlignment="1" applyProtection="1">
      <alignment horizontal="left" vertical="center" wrapText="1"/>
    </xf>
    <xf numFmtId="2" fontId="18" fillId="22" borderId="9" xfId="0" applyNumberFormat="1" applyFont="1" applyFill="1" applyBorder="1" applyAlignment="1" applyProtection="1">
      <alignment horizontal="left" vertical="top" wrapText="1"/>
    </xf>
    <xf numFmtId="2" fontId="10" fillId="22" borderId="9" xfId="90" applyNumberFormat="1" applyFont="1" applyFill="1" applyBorder="1" applyAlignment="1" applyProtection="1">
      <alignment horizontal="left" vertical="center" wrapText="1"/>
    </xf>
    <xf numFmtId="0" fontId="18" fillId="22" borderId="9" xfId="0" applyFont="1" applyFill="1" applyBorder="1" applyAlignment="1" applyProtection="1">
      <alignment horizontal="center" vertical="center"/>
    </xf>
    <xf numFmtId="0" fontId="18" fillId="22" borderId="9" xfId="124" applyFont="1" applyFill="1" applyBorder="1" applyAlignment="1" applyProtection="1">
      <alignment horizontal="left" vertical="center" wrapText="1"/>
    </xf>
    <xf numFmtId="164" fontId="18" fillId="22" borderId="9" xfId="124" applyNumberFormat="1" applyFont="1" applyFill="1" applyBorder="1" applyAlignment="1" applyProtection="1">
      <alignment horizontal="right" vertical="center" wrapText="1"/>
    </xf>
    <xf numFmtId="2" fontId="18" fillId="22" borderId="9" xfId="124" applyNumberFormat="1" applyFont="1" applyFill="1" applyBorder="1" applyAlignment="1" applyProtection="1">
      <alignment horizontal="right" vertical="center" wrapText="1"/>
    </xf>
    <xf numFmtId="165" fontId="18" fillId="22" borderId="9" xfId="124" applyNumberFormat="1" applyFont="1" applyFill="1" applyBorder="1" applyAlignment="1" applyProtection="1">
      <alignment horizontal="center" vertical="center" wrapText="1"/>
    </xf>
    <xf numFmtId="2" fontId="18" fillId="22" borderId="9" xfId="124" applyNumberFormat="1" applyFont="1" applyFill="1" applyBorder="1" applyAlignment="1" applyProtection="1">
      <alignment horizontal="left" vertical="center" wrapText="1"/>
    </xf>
    <xf numFmtId="2" fontId="54" fillId="22" borderId="11" xfId="171" applyNumberFormat="1" applyFill="1" applyBorder="1" applyAlignment="1" applyProtection="1">
      <alignment vertical="center" wrapText="1"/>
    </xf>
    <xf numFmtId="2" fontId="54" fillId="22" borderId="9" xfId="171" applyNumberFormat="1" applyFill="1" applyBorder="1" applyAlignment="1" applyProtection="1">
      <alignment vertical="center" wrapText="1"/>
    </xf>
    <xf numFmtId="2" fontId="19" fillId="22" borderId="9" xfId="92" applyNumberFormat="1" applyFont="1" applyFill="1" applyBorder="1" applyAlignment="1" applyProtection="1">
      <alignment horizontal="left" vertical="center" wrapText="1"/>
    </xf>
    <xf numFmtId="0" fontId="18" fillId="19" borderId="25" xfId="0" applyFont="1" applyFill="1" applyBorder="1" applyAlignment="1" applyProtection="1">
      <alignment horizontal="left" vertical="center" wrapText="1"/>
    </xf>
    <xf numFmtId="0" fontId="18" fillId="19" borderId="26" xfId="0" applyFont="1" applyFill="1" applyBorder="1" applyAlignment="1" applyProtection="1">
      <alignment horizontal="left" vertical="center" wrapText="1"/>
    </xf>
    <xf numFmtId="0" fontId="10" fillId="25" borderId="14" xfId="0" applyFont="1" applyFill="1" applyBorder="1" applyAlignment="1" applyProtection="1">
      <alignment horizontal="left" vertical="center" wrapText="1"/>
    </xf>
    <xf numFmtId="2" fontId="45" fillId="25" borderId="0" xfId="94" applyNumberFormat="1" applyFill="1" applyBorder="1" applyAlignment="1" applyProtection="1">
      <alignment vertical="center" wrapText="1"/>
    </xf>
    <xf numFmtId="0" fontId="7" fillId="29" borderId="31" xfId="0" applyFont="1" applyFill="1" applyBorder="1" applyAlignment="1" applyProtection="1">
      <alignment horizontal="center" vertical="center" wrapText="1"/>
    </xf>
    <xf numFmtId="0" fontId="7" fillId="30" borderId="31" xfId="0" applyFont="1" applyFill="1" applyBorder="1" applyAlignment="1" applyProtection="1">
      <alignment horizontal="centerContinuous" vertical="center" wrapText="1"/>
    </xf>
    <xf numFmtId="164" fontId="7" fillId="30" borderId="31" xfId="0" applyNumberFormat="1" applyFont="1" applyFill="1" applyBorder="1" applyAlignment="1" applyProtection="1">
      <alignment horizontal="centerContinuous" vertical="center" wrapText="1"/>
    </xf>
    <xf numFmtId="2" fontId="7" fillId="30" borderId="31" xfId="0" applyNumberFormat="1" applyFont="1" applyFill="1" applyBorder="1" applyAlignment="1" applyProtection="1">
      <alignment horizontal="centerContinuous" vertical="center" wrapText="1"/>
    </xf>
    <xf numFmtId="2" fontId="7" fillId="30" borderId="34" xfId="0" applyNumberFormat="1" applyFont="1" applyFill="1" applyBorder="1" applyAlignment="1" applyProtection="1">
      <alignment horizontal="center" vertical="center" wrapText="1"/>
    </xf>
    <xf numFmtId="2" fontId="7" fillId="29" borderId="35" xfId="0" applyNumberFormat="1" applyFont="1" applyFill="1" applyBorder="1" applyAlignment="1" applyProtection="1">
      <alignment horizontal="center" vertical="center" wrapText="1"/>
    </xf>
    <xf numFmtId="0" fontId="7" fillId="31" borderId="34" xfId="0" applyFont="1" applyFill="1" applyBorder="1" applyAlignment="1" applyProtection="1">
      <alignment horizontal="centerContinuous" vertical="center" wrapText="1"/>
    </xf>
    <xf numFmtId="0" fontId="7" fillId="31" borderId="35" xfId="0" applyFont="1" applyFill="1" applyBorder="1" applyAlignment="1" applyProtection="1">
      <alignment horizontal="centerContinuous" vertical="center" wrapText="1"/>
    </xf>
    <xf numFmtId="2" fontId="7" fillId="30" borderId="31" xfId="0" applyNumberFormat="1" applyFont="1" applyFill="1" applyBorder="1" applyAlignment="1" applyProtection="1">
      <alignment horizontal="center" vertical="center" wrapText="1"/>
    </xf>
    <xf numFmtId="0" fontId="7" fillId="29" borderId="42" xfId="0" applyFont="1" applyFill="1" applyBorder="1" applyAlignment="1" applyProtection="1">
      <alignment horizontal="centerContinuous" vertical="center" wrapText="1"/>
    </xf>
    <xf numFmtId="0" fontId="7" fillId="29" borderId="32" xfId="0" applyFont="1" applyFill="1" applyBorder="1" applyAlignment="1" applyProtection="1">
      <alignment horizontal="center" vertical="center" wrapText="1"/>
    </xf>
    <xf numFmtId="2" fontId="7" fillId="29" borderId="36" xfId="0" applyNumberFormat="1" applyFont="1" applyFill="1" applyBorder="1" applyAlignment="1" applyProtection="1">
      <alignment horizontal="centerContinuous" vertical="center" wrapText="1"/>
    </xf>
    <xf numFmtId="2" fontId="7" fillId="29" borderId="46" xfId="0" applyNumberFormat="1" applyFont="1" applyFill="1" applyBorder="1" applyAlignment="1" applyProtection="1">
      <alignment horizontal="centerContinuous" vertical="center" wrapText="1"/>
    </xf>
    <xf numFmtId="2" fontId="7" fillId="29" borderId="37" xfId="0" applyNumberFormat="1" applyFont="1" applyFill="1" applyBorder="1" applyAlignment="1" applyProtection="1">
      <alignment horizontal="centerContinuous" vertical="center" wrapText="1"/>
    </xf>
    <xf numFmtId="2" fontId="7" fillId="29" borderId="32" xfId="0" applyNumberFormat="1" applyFont="1" applyFill="1" applyBorder="1" applyAlignment="1" applyProtection="1">
      <alignment horizontal="center" vertical="center" wrapText="1"/>
    </xf>
    <xf numFmtId="164" fontId="7" fillId="29" borderId="45" xfId="0" applyNumberFormat="1" applyFont="1" applyFill="1" applyBorder="1" applyAlignment="1" applyProtection="1">
      <alignment horizontal="centerContinuous" vertical="center" wrapText="1"/>
    </xf>
    <xf numFmtId="2" fontId="7" fillId="29" borderId="45" xfId="0" applyNumberFormat="1" applyFont="1" applyFill="1" applyBorder="1" applyAlignment="1" applyProtection="1">
      <alignment horizontal="center" vertical="center" wrapText="1"/>
    </xf>
    <xf numFmtId="2" fontId="7" fillId="29" borderId="32" xfId="0" applyNumberFormat="1" applyFont="1" applyFill="1" applyBorder="1" applyAlignment="1" applyProtection="1">
      <alignment horizontal="center" vertical="top" wrapText="1"/>
    </xf>
    <xf numFmtId="0" fontId="7" fillId="29" borderId="38" xfId="0" applyFont="1" applyFill="1" applyBorder="1" applyAlignment="1" applyProtection="1">
      <alignment horizontal="centerContinuous" vertical="center" wrapText="1"/>
    </xf>
    <xf numFmtId="0" fontId="7" fillId="29" borderId="39" xfId="0" applyFont="1" applyFill="1" applyBorder="1" applyAlignment="1" applyProtection="1">
      <alignment horizontal="centerContinuous" vertical="center" wrapText="1"/>
    </xf>
    <xf numFmtId="0" fontId="7" fillId="29" borderId="32" xfId="0" applyFont="1" applyFill="1" applyBorder="1" applyAlignment="1" applyProtection="1">
      <alignment horizontal="centerContinuous" vertical="center" wrapText="1"/>
    </xf>
    <xf numFmtId="0" fontId="7" fillId="29" borderId="43" xfId="0" applyFont="1" applyFill="1" applyBorder="1" applyAlignment="1" applyProtection="1">
      <alignment horizontal="centerContinuous" vertical="center" wrapText="1"/>
    </xf>
    <xf numFmtId="164" fontId="7" fillId="29" borderId="33" xfId="0" applyNumberFormat="1" applyFont="1" applyFill="1" applyBorder="1" applyAlignment="1" applyProtection="1">
      <alignment horizontal="center" vertical="center" wrapText="1"/>
    </xf>
    <xf numFmtId="0" fontId="7" fillId="29" borderId="27" xfId="0" applyFont="1" applyFill="1" applyBorder="1" applyAlignment="1" applyProtection="1">
      <alignment horizontal="center" vertical="center" wrapText="1"/>
    </xf>
    <xf numFmtId="164" fontId="7" fillId="29" borderId="27" xfId="0" applyNumberFormat="1" applyFont="1" applyFill="1" applyBorder="1" applyAlignment="1" applyProtection="1">
      <alignment horizontal="center" vertical="center" wrapText="1"/>
    </xf>
    <xf numFmtId="2" fontId="7" fillId="29" borderId="27" xfId="0" applyNumberFormat="1" applyFont="1" applyFill="1" applyBorder="1" applyAlignment="1" applyProtection="1">
      <alignment horizontal="center" vertical="center" wrapText="1"/>
    </xf>
    <xf numFmtId="0" fontId="7" fillId="29" borderId="40" xfId="0" applyFont="1" applyFill="1" applyBorder="1" applyAlignment="1" applyProtection="1">
      <alignment horizontal="centerContinuous" vertical="center" wrapText="1"/>
    </xf>
    <xf numFmtId="0" fontId="7" fillId="29" borderId="41" xfId="0" applyFont="1" applyFill="1" applyBorder="1" applyAlignment="1" applyProtection="1">
      <alignment horizontal="centerContinuous" vertical="center" wrapText="1"/>
    </xf>
    <xf numFmtId="0" fontId="7" fillId="29" borderId="33" xfId="0" applyFont="1" applyFill="1" applyBorder="1" applyAlignment="1" applyProtection="1">
      <alignment horizontal="centerContinuous" vertical="center" wrapText="1"/>
    </xf>
    <xf numFmtId="0" fontId="7" fillId="29" borderId="44" xfId="0" applyFont="1" applyFill="1" applyBorder="1" applyAlignment="1" applyProtection="1">
      <alignment horizontal="centerContinuous" vertical="center" wrapText="1"/>
    </xf>
    <xf numFmtId="0" fontId="7" fillId="29" borderId="28" xfId="0" applyFont="1" applyFill="1" applyBorder="1" applyAlignment="1" applyProtection="1">
      <alignment horizontal="centerContinuous" vertical="center" wrapText="1"/>
    </xf>
    <xf numFmtId="0" fontId="7" fillId="29" borderId="31" xfId="0" applyFont="1" applyFill="1" applyBorder="1" applyAlignment="1" applyProtection="1">
      <alignment horizontal="centerContinuous" vertical="center" wrapText="1"/>
    </xf>
    <xf numFmtId="0" fontId="7" fillId="29" borderId="29" xfId="0" applyFont="1" applyFill="1" applyBorder="1" applyAlignment="1" applyProtection="1">
      <alignment horizontal="centerContinuous" vertical="center" wrapText="1"/>
    </xf>
    <xf numFmtId="0" fontId="7" fillId="29" borderId="30" xfId="0" applyFont="1" applyFill="1" applyBorder="1" applyAlignment="1" applyProtection="1">
      <alignment horizontal="centerContinuous" vertical="center" wrapText="1"/>
    </xf>
    <xf numFmtId="0" fontId="10" fillId="0" borderId="50" xfId="0" applyFont="1" applyFill="1" applyBorder="1" applyAlignment="1" applyProtection="1">
      <alignment horizontal="center" vertical="center" wrapText="1"/>
    </xf>
    <xf numFmtId="0" fontId="10" fillId="0" borderId="51" xfId="0" applyFont="1" applyFill="1" applyBorder="1" applyAlignment="1" applyProtection="1">
      <alignment horizontal="left" vertical="center" wrapText="1"/>
    </xf>
    <xf numFmtId="0" fontId="11" fillId="0" borderId="51" xfId="0" applyFont="1" applyFill="1" applyBorder="1" applyAlignment="1" applyProtection="1">
      <alignment horizontal="left" vertical="center" wrapText="1"/>
    </xf>
    <xf numFmtId="164" fontId="10" fillId="0" borderId="51" xfId="0" applyNumberFormat="1" applyFont="1" applyFill="1" applyBorder="1" applyAlignment="1" applyProtection="1">
      <alignment horizontal="right" vertical="center" wrapText="1"/>
    </xf>
    <xf numFmtId="2" fontId="10" fillId="0" borderId="51" xfId="0" applyNumberFormat="1" applyFont="1" applyFill="1" applyBorder="1" applyAlignment="1" applyProtection="1">
      <alignment horizontal="right" vertical="center" wrapText="1"/>
    </xf>
    <xf numFmtId="165" fontId="10" fillId="0" borderId="51" xfId="0" applyNumberFormat="1" applyFont="1" applyFill="1" applyBorder="1" applyAlignment="1" applyProtection="1">
      <alignment horizontal="center" vertical="center" wrapText="1"/>
    </xf>
    <xf numFmtId="2" fontId="10" fillId="0" borderId="51" xfId="0" applyNumberFormat="1" applyFont="1" applyFill="1" applyBorder="1" applyAlignment="1" applyProtection="1">
      <alignment horizontal="left" vertical="center" wrapText="1"/>
    </xf>
    <xf numFmtId="0" fontId="11" fillId="0" borderId="52" xfId="0" applyFont="1" applyFill="1" applyBorder="1" applyAlignment="1" applyProtection="1">
      <alignment horizontal="left" vertical="center" wrapText="1"/>
    </xf>
    <xf numFmtId="0" fontId="10" fillId="22" borderId="50" xfId="0" applyFont="1" applyFill="1" applyBorder="1" applyAlignment="1" applyProtection="1">
      <alignment horizontal="center" vertical="center" wrapText="1"/>
    </xf>
    <xf numFmtId="0" fontId="10" fillId="22" borderId="51" xfId="0" applyFont="1" applyFill="1" applyBorder="1" applyAlignment="1" applyProtection="1">
      <alignment horizontal="left" vertical="center" wrapText="1"/>
    </xf>
    <xf numFmtId="0" fontId="11" fillId="22" borderId="51" xfId="0" applyFont="1" applyFill="1" applyBorder="1" applyAlignment="1" applyProtection="1">
      <alignment horizontal="left" vertical="center" wrapText="1"/>
    </xf>
    <xf numFmtId="164" fontId="10" fillId="22" borderId="51" xfId="0" applyNumberFormat="1" applyFont="1" applyFill="1" applyBorder="1" applyAlignment="1" applyProtection="1">
      <alignment horizontal="right" vertical="center" wrapText="1"/>
    </xf>
    <xf numFmtId="2" fontId="10" fillId="22" borderId="51" xfId="0" applyNumberFormat="1" applyFont="1" applyFill="1" applyBorder="1" applyAlignment="1" applyProtection="1">
      <alignment horizontal="right" vertical="center" wrapText="1"/>
    </xf>
    <xf numFmtId="165" fontId="10" fillId="22" borderId="51" xfId="0" applyNumberFormat="1" applyFont="1" applyFill="1" applyBorder="1" applyAlignment="1" applyProtection="1">
      <alignment horizontal="center" vertical="center" wrapText="1"/>
    </xf>
    <xf numFmtId="2" fontId="10" fillId="22" borderId="51" xfId="0" applyNumberFormat="1" applyFont="1" applyFill="1" applyBorder="1" applyAlignment="1" applyProtection="1">
      <alignment horizontal="left" vertical="center" wrapText="1"/>
    </xf>
    <xf numFmtId="0" fontId="10" fillId="0" borderId="50" xfId="0" applyFont="1" applyBorder="1" applyAlignment="1" applyProtection="1">
      <alignment horizontal="center" vertical="center" wrapText="1"/>
    </xf>
    <xf numFmtId="0" fontId="10" fillId="0" borderId="51" xfId="0" applyFont="1" applyBorder="1" applyAlignment="1" applyProtection="1">
      <alignment horizontal="left" vertical="center" wrapText="1"/>
    </xf>
    <xf numFmtId="0" fontId="11" fillId="0" borderId="51" xfId="0" applyFont="1" applyBorder="1" applyAlignment="1" applyProtection="1">
      <alignment horizontal="left" vertical="center" wrapText="1"/>
    </xf>
    <xf numFmtId="164" fontId="10" fillId="0" borderId="51" xfId="0" applyNumberFormat="1" applyFont="1" applyBorder="1" applyAlignment="1" applyProtection="1">
      <alignment horizontal="right" vertical="center" wrapText="1"/>
    </xf>
    <xf numFmtId="2" fontId="10" fillId="0" borderId="51" xfId="0" applyNumberFormat="1" applyFont="1" applyBorder="1" applyAlignment="1" applyProtection="1">
      <alignment horizontal="right" vertical="center" wrapText="1"/>
    </xf>
    <xf numFmtId="165" fontId="10" fillId="0" borderId="51" xfId="0" applyNumberFormat="1" applyFont="1" applyBorder="1" applyAlignment="1" applyProtection="1">
      <alignment horizontal="center" vertical="center" wrapText="1"/>
    </xf>
    <xf numFmtId="2" fontId="10" fillId="0" borderId="51" xfId="0" applyNumberFormat="1" applyFont="1" applyBorder="1" applyAlignment="1" applyProtection="1">
      <alignment horizontal="left" vertical="center" wrapText="1"/>
    </xf>
    <xf numFmtId="0" fontId="11" fillId="0" borderId="52" xfId="0" applyFont="1" applyBorder="1" applyAlignment="1" applyProtection="1">
      <alignment horizontal="left" vertical="center" wrapText="1"/>
    </xf>
    <xf numFmtId="0" fontId="11" fillId="22" borderId="52" xfId="0" applyFont="1" applyFill="1" applyBorder="1" applyAlignment="1" applyProtection="1">
      <alignment horizontal="left" vertical="center" wrapText="1"/>
    </xf>
    <xf numFmtId="0" fontId="17" fillId="22" borderId="51" xfId="0" applyFont="1" applyFill="1" applyBorder="1" applyAlignment="1" applyProtection="1">
      <alignment horizontal="left" vertical="center" wrapText="1"/>
    </xf>
    <xf numFmtId="0" fontId="10" fillId="0" borderId="51" xfId="0" applyFont="1" applyBorder="1" applyAlignment="1" applyProtection="1">
      <alignment horizontal="justify" vertical="center" wrapText="1"/>
    </xf>
    <xf numFmtId="0" fontId="74" fillId="0" borderId="51" xfId="171" applyFont="1" applyBorder="1" applyProtection="1"/>
    <xf numFmtId="0" fontId="10" fillId="0" borderId="51" xfId="0" applyFont="1" applyFill="1" applyBorder="1" applyAlignment="1" applyProtection="1">
      <alignment horizontal="center" vertical="top" wrapText="1"/>
    </xf>
    <xf numFmtId="0" fontId="10" fillId="22" borderId="53" xfId="0" applyFont="1" applyFill="1" applyBorder="1" applyAlignment="1" applyProtection="1">
      <alignment horizontal="center" vertical="center" wrapText="1"/>
    </xf>
    <xf numFmtId="0" fontId="11" fillId="22" borderId="54" xfId="0" applyFont="1" applyFill="1" applyBorder="1" applyAlignment="1" applyProtection="1">
      <alignment horizontal="left" vertical="center" wrapText="1"/>
    </xf>
    <xf numFmtId="0" fontId="10" fillId="22" borderId="54" xfId="0" applyFont="1" applyFill="1" applyBorder="1" applyAlignment="1" applyProtection="1">
      <alignment horizontal="left" vertical="center" wrapText="1"/>
    </xf>
    <xf numFmtId="0" fontId="10" fillId="23" borderId="54" xfId="0" applyFont="1" applyFill="1" applyBorder="1" applyAlignment="1" applyProtection="1">
      <alignment horizontal="left" vertical="center" wrapText="1"/>
    </xf>
    <xf numFmtId="164" fontId="10" fillId="22" borderId="54" xfId="0" applyNumberFormat="1" applyFont="1" applyFill="1" applyBorder="1" applyAlignment="1" applyProtection="1">
      <alignment horizontal="right" vertical="center" wrapText="1"/>
    </xf>
    <xf numFmtId="2" fontId="10" fillId="22" borderId="54" xfId="0" applyNumberFormat="1" applyFont="1" applyFill="1" applyBorder="1" applyAlignment="1" applyProtection="1">
      <alignment horizontal="right" vertical="center" wrapText="1"/>
    </xf>
    <xf numFmtId="165" fontId="10" fillId="22" borderId="54" xfId="0" applyNumberFormat="1" applyFont="1" applyFill="1" applyBorder="1" applyAlignment="1" applyProtection="1">
      <alignment horizontal="center" vertical="center" wrapText="1"/>
    </xf>
    <xf numFmtId="2" fontId="10" fillId="22" borderId="54" xfId="0" applyNumberFormat="1" applyFont="1" applyFill="1" applyBorder="1" applyAlignment="1" applyProtection="1">
      <alignment horizontal="left" vertical="center" wrapText="1"/>
    </xf>
    <xf numFmtId="2" fontId="14" fillId="22" borderId="54" xfId="0" applyNumberFormat="1" applyFont="1" applyFill="1" applyBorder="1" applyAlignment="1" applyProtection="1">
      <alignment horizontal="left" vertical="center" wrapText="1"/>
    </xf>
    <xf numFmtId="0" fontId="11" fillId="22" borderId="55" xfId="0" applyFont="1" applyFill="1" applyBorder="1" applyAlignment="1" applyProtection="1">
      <alignment horizontal="left" vertical="center" wrapText="1"/>
    </xf>
    <xf numFmtId="0" fontId="3" fillId="32" borderId="56" xfId="0" applyFont="1" applyFill="1" applyBorder="1" applyAlignment="1" applyProtection="1">
      <alignment horizontal="center" vertical="center" wrapText="1"/>
    </xf>
    <xf numFmtId="0" fontId="3" fillId="32" borderId="57" xfId="0" applyFont="1" applyFill="1" applyBorder="1" applyAlignment="1" applyProtection="1">
      <alignment horizontal="center" vertical="center" wrapText="1"/>
    </xf>
    <xf numFmtId="164" fontId="3" fillId="32" borderId="57" xfId="0" applyNumberFormat="1" applyFont="1" applyFill="1" applyBorder="1" applyAlignment="1" applyProtection="1">
      <alignment horizontal="center" vertical="center" wrapText="1"/>
    </xf>
    <xf numFmtId="2" fontId="3" fillId="32" borderId="57" xfId="0" applyNumberFormat="1" applyFont="1" applyFill="1" applyBorder="1" applyAlignment="1" applyProtection="1">
      <alignment horizontal="center" vertical="center" wrapText="1"/>
    </xf>
    <xf numFmtId="0" fontId="3" fillId="32" borderId="58" xfId="0" applyFont="1" applyFill="1" applyBorder="1" applyAlignment="1" applyProtection="1">
      <alignment horizontal="center" vertical="center" wrapText="1"/>
    </xf>
    <xf numFmtId="0" fontId="10" fillId="19" borderId="48" xfId="0" applyFont="1" applyFill="1" applyBorder="1" applyAlignment="1" applyProtection="1">
      <alignment horizontal="left" vertical="center" wrapText="1"/>
    </xf>
    <xf numFmtId="0" fontId="10" fillId="19" borderId="48" xfId="0" applyFont="1" applyFill="1" applyBorder="1" applyAlignment="1" applyProtection="1">
      <alignment vertical="center" wrapText="1"/>
    </xf>
    <xf numFmtId="164" fontId="10" fillId="19" borderId="48" xfId="0" applyNumberFormat="1" applyFont="1" applyFill="1" applyBorder="1" applyAlignment="1" applyProtection="1">
      <alignment horizontal="right" vertical="center" wrapText="1"/>
    </xf>
    <xf numFmtId="2" fontId="10" fillId="19" borderId="48" xfId="0" applyNumberFormat="1" applyFont="1" applyFill="1" applyBorder="1" applyAlignment="1" applyProtection="1">
      <alignment horizontal="right" vertical="center" wrapText="1"/>
    </xf>
    <xf numFmtId="165" fontId="10" fillId="19" borderId="48" xfId="0" applyNumberFormat="1" applyFont="1" applyFill="1" applyBorder="1" applyAlignment="1" applyProtection="1">
      <alignment horizontal="center" vertical="center" wrapText="1"/>
    </xf>
    <xf numFmtId="2" fontId="10" fillId="19" borderId="48" xfId="0" applyNumberFormat="1" applyFont="1" applyFill="1" applyBorder="1" applyAlignment="1" applyProtection="1">
      <alignment horizontal="left" vertical="center" wrapText="1"/>
    </xf>
    <xf numFmtId="0" fontId="11" fillId="19" borderId="49" xfId="0" applyFont="1" applyFill="1" applyBorder="1" applyAlignment="1" applyProtection="1">
      <alignment horizontal="left" vertical="center" wrapText="1"/>
    </xf>
    <xf numFmtId="0" fontId="10" fillId="19" borderId="47" xfId="0" applyFont="1" applyFill="1" applyBorder="1" applyAlignment="1" applyProtection="1">
      <alignment horizontal="center" vertical="center" wrapText="1"/>
    </xf>
    <xf numFmtId="0" fontId="11" fillId="19" borderId="48" xfId="0" applyFont="1" applyFill="1" applyBorder="1" applyAlignment="1" applyProtection="1">
      <alignment horizontal="left" vertical="center" wrapText="1"/>
    </xf>
    <xf numFmtId="0" fontId="10" fillId="33" borderId="50" xfId="0" applyFont="1" applyFill="1" applyBorder="1" applyAlignment="1" applyProtection="1">
      <alignment horizontal="center" vertical="center" wrapText="1"/>
    </xf>
    <xf numFmtId="0" fontId="10" fillId="33" borderId="51" xfId="0" applyFont="1" applyFill="1" applyBorder="1" applyAlignment="1" applyProtection="1">
      <alignment horizontal="left" vertical="center" wrapText="1"/>
    </xf>
    <xf numFmtId="0" fontId="11" fillId="33" borderId="51" xfId="0" applyFont="1" applyFill="1" applyBorder="1" applyAlignment="1" applyProtection="1">
      <alignment horizontal="left" vertical="center" wrapText="1"/>
    </xf>
    <xf numFmtId="0" fontId="57" fillId="33" borderId="51" xfId="0" applyFont="1" applyFill="1" applyBorder="1" applyAlignment="1" applyProtection="1">
      <alignment horizontal="left" vertical="center" wrapText="1"/>
    </xf>
    <xf numFmtId="164" fontId="10" fillId="33" borderId="51" xfId="0" applyNumberFormat="1" applyFont="1" applyFill="1" applyBorder="1" applyAlignment="1" applyProtection="1">
      <alignment horizontal="right" vertical="center" wrapText="1"/>
    </xf>
    <xf numFmtId="2" fontId="10" fillId="33" borderId="51" xfId="0" applyNumberFormat="1" applyFont="1" applyFill="1" applyBorder="1" applyAlignment="1" applyProtection="1">
      <alignment horizontal="right" vertical="center" wrapText="1"/>
    </xf>
    <xf numFmtId="165" fontId="10" fillId="33" borderId="51" xfId="0" applyNumberFormat="1" applyFont="1" applyFill="1" applyBorder="1" applyAlignment="1" applyProtection="1">
      <alignment horizontal="center" vertical="center" wrapText="1"/>
    </xf>
    <xf numFmtId="2" fontId="10" fillId="33" borderId="51" xfId="0" applyNumberFormat="1" applyFont="1" applyFill="1" applyBorder="1" applyAlignment="1" applyProtection="1">
      <alignment horizontal="left" vertical="center" wrapText="1"/>
    </xf>
    <xf numFmtId="0" fontId="11" fillId="33" borderId="52" xfId="0" applyFont="1" applyFill="1" applyBorder="1" applyAlignment="1" applyProtection="1">
      <alignment horizontal="left" vertical="center" wrapText="1"/>
    </xf>
    <xf numFmtId="0" fontId="10" fillId="19" borderId="50" xfId="0" applyFont="1" applyFill="1" applyBorder="1" applyAlignment="1" applyProtection="1">
      <alignment horizontal="center" vertical="center" wrapText="1"/>
    </xf>
    <xf numFmtId="0" fontId="10" fillId="19" borderId="51" xfId="0" applyFont="1" applyFill="1" applyBorder="1" applyAlignment="1" applyProtection="1">
      <alignment horizontal="left" vertical="center" wrapText="1"/>
    </xf>
    <xf numFmtId="0" fontId="11" fillId="19" borderId="51" xfId="0" applyFont="1" applyFill="1" applyBorder="1" applyAlignment="1" applyProtection="1">
      <alignment horizontal="left" vertical="center" wrapText="1"/>
    </xf>
    <xf numFmtId="164" fontId="10" fillId="19" borderId="51" xfId="0" applyNumberFormat="1" applyFont="1" applyFill="1" applyBorder="1" applyAlignment="1" applyProtection="1">
      <alignment horizontal="right" vertical="center" wrapText="1"/>
    </xf>
    <xf numFmtId="2" fontId="10" fillId="19" borderId="51" xfId="0" applyNumberFormat="1" applyFont="1" applyFill="1" applyBorder="1" applyAlignment="1" applyProtection="1">
      <alignment horizontal="right" vertical="center" wrapText="1"/>
    </xf>
    <xf numFmtId="0" fontId="10" fillId="19" borderId="51" xfId="0" applyNumberFormat="1" applyFont="1" applyFill="1" applyBorder="1" applyAlignment="1" applyProtection="1">
      <alignment horizontal="right" vertical="center" wrapText="1"/>
    </xf>
    <xf numFmtId="165" fontId="10" fillId="19" borderId="51" xfId="0" applyNumberFormat="1" applyFont="1" applyFill="1" applyBorder="1" applyAlignment="1" applyProtection="1">
      <alignment horizontal="center" vertical="center" wrapText="1"/>
    </xf>
    <xf numFmtId="2" fontId="10" fillId="19" borderId="51" xfId="0" applyNumberFormat="1" applyFont="1" applyFill="1" applyBorder="1" applyAlignment="1" applyProtection="1">
      <alignment horizontal="left" vertical="center" wrapText="1"/>
    </xf>
    <xf numFmtId="0" fontId="10" fillId="19" borderId="52" xfId="0" applyFont="1" applyFill="1" applyBorder="1" applyAlignment="1" applyProtection="1">
      <alignment horizontal="left" vertical="center" wrapText="1"/>
    </xf>
    <xf numFmtId="10" fontId="10" fillId="33" borderId="51" xfId="192" applyNumberFormat="1" applyFont="1" applyFill="1" applyBorder="1" applyAlignment="1" applyProtection="1">
      <alignment horizontal="right" vertical="center" wrapText="1"/>
    </xf>
    <xf numFmtId="0" fontId="10" fillId="33" borderId="51" xfId="0" applyNumberFormat="1" applyFont="1" applyFill="1" applyBorder="1" applyAlignment="1" applyProtection="1">
      <alignment horizontal="right" vertical="center" wrapText="1"/>
    </xf>
    <xf numFmtId="0" fontId="10" fillId="33" borderId="52" xfId="0" applyFont="1" applyFill="1" applyBorder="1" applyAlignment="1" applyProtection="1">
      <alignment horizontal="left" vertical="center" wrapText="1"/>
    </xf>
    <xf numFmtId="10" fontId="10" fillId="19" borderId="51" xfId="192" applyNumberFormat="1" applyFont="1" applyFill="1" applyBorder="1" applyAlignment="1" applyProtection="1">
      <alignment horizontal="right" vertical="center" wrapText="1"/>
    </xf>
    <xf numFmtId="0" fontId="68" fillId="33" borderId="51" xfId="0" applyFont="1" applyFill="1" applyBorder="1" applyAlignment="1" applyProtection="1">
      <alignment horizontal="left" vertical="center" wrapText="1"/>
    </xf>
    <xf numFmtId="0" fontId="10" fillId="19" borderId="51" xfId="0" applyFont="1" applyFill="1" applyBorder="1" applyAlignment="1" applyProtection="1">
      <alignment horizontal="left" vertical="top" wrapText="1"/>
    </xf>
    <xf numFmtId="166" fontId="10" fillId="19" borderId="51" xfId="0" applyNumberFormat="1" applyFont="1" applyFill="1" applyBorder="1" applyAlignment="1" applyProtection="1">
      <alignment horizontal="left" vertical="center" wrapText="1"/>
    </xf>
    <xf numFmtId="164" fontId="10" fillId="19" borderId="51" xfId="0" applyNumberFormat="1" applyFont="1" applyFill="1" applyBorder="1" applyAlignment="1" applyProtection="1">
      <alignment horizontal="left" vertical="center" wrapText="1"/>
    </xf>
    <xf numFmtId="0" fontId="11" fillId="19" borderId="52" xfId="0" applyFont="1" applyFill="1" applyBorder="1" applyAlignment="1" applyProtection="1">
      <alignment horizontal="left" vertical="center" wrapText="1"/>
    </xf>
    <xf numFmtId="164" fontId="11" fillId="33" borderId="51" xfId="0" applyNumberFormat="1" applyFont="1" applyFill="1" applyBorder="1" applyAlignment="1" applyProtection="1">
      <alignment horizontal="right" vertical="center" wrapText="1"/>
    </xf>
    <xf numFmtId="2" fontId="11" fillId="33" borderId="51" xfId="0" applyNumberFormat="1" applyFont="1" applyFill="1" applyBorder="1" applyAlignment="1" applyProtection="1">
      <alignment horizontal="right" vertical="center" wrapText="1"/>
    </xf>
    <xf numFmtId="165" fontId="11" fillId="33" borderId="51" xfId="0" applyNumberFormat="1" applyFont="1" applyFill="1" applyBorder="1" applyAlignment="1" applyProtection="1">
      <alignment horizontal="center" vertical="center" wrapText="1"/>
    </xf>
    <xf numFmtId="14" fontId="11" fillId="33" borderId="51" xfId="0" applyNumberFormat="1" applyFont="1" applyFill="1" applyBorder="1" applyAlignment="1" applyProtection="1">
      <alignment horizontal="center" vertical="center" wrapText="1"/>
    </xf>
    <xf numFmtId="164" fontId="11" fillId="19" borderId="51" xfId="0" applyNumberFormat="1" applyFont="1" applyFill="1" applyBorder="1" applyAlignment="1" applyProtection="1">
      <alignment horizontal="right" vertical="center" wrapText="1"/>
    </xf>
    <xf numFmtId="2" fontId="11" fillId="19" borderId="51" xfId="0" applyNumberFormat="1" applyFont="1" applyFill="1" applyBorder="1" applyAlignment="1" applyProtection="1">
      <alignment horizontal="right" vertical="center" wrapText="1"/>
    </xf>
    <xf numFmtId="165" fontId="11" fillId="19" borderId="51" xfId="0" applyNumberFormat="1" applyFont="1" applyFill="1" applyBorder="1" applyAlignment="1" applyProtection="1">
      <alignment horizontal="center" vertical="center" wrapText="1"/>
    </xf>
    <xf numFmtId="14" fontId="11" fillId="19" borderId="51" xfId="0" applyNumberFormat="1" applyFont="1" applyFill="1" applyBorder="1" applyAlignment="1" applyProtection="1">
      <alignment horizontal="center" vertical="center" wrapText="1"/>
    </xf>
    <xf numFmtId="0" fontId="11" fillId="19" borderId="51" xfId="0" applyFont="1" applyFill="1" applyBorder="1" applyAlignment="1" applyProtection="1">
      <alignment horizontal="center" vertical="center" wrapText="1"/>
    </xf>
    <xf numFmtId="2" fontId="16" fillId="19" borderId="51" xfId="98" applyNumberFormat="1" applyFont="1" applyFill="1" applyBorder="1" applyAlignment="1" applyProtection="1">
      <alignment horizontal="left" vertical="center"/>
    </xf>
    <xf numFmtId="0" fontId="11" fillId="33" borderId="51" xfId="0" applyFont="1" applyFill="1" applyBorder="1" applyAlignment="1" applyProtection="1">
      <alignment horizontal="center" vertical="center" wrapText="1"/>
    </xf>
    <xf numFmtId="2" fontId="16" fillId="33" borderId="51" xfId="98" applyNumberFormat="1" applyFont="1" applyFill="1" applyBorder="1" applyAlignment="1" applyProtection="1">
      <alignment horizontal="left" vertical="center"/>
    </xf>
    <xf numFmtId="2" fontId="20" fillId="19" borderId="51" xfId="90" applyNumberFormat="1" applyFont="1" applyFill="1" applyBorder="1" applyAlignment="1" applyProtection="1">
      <alignment horizontal="left" vertical="center" wrapText="1"/>
    </xf>
    <xf numFmtId="0" fontId="17" fillId="33" borderId="51" xfId="0" applyFont="1" applyFill="1" applyBorder="1" applyAlignment="1" applyProtection="1">
      <alignment horizontal="left" vertical="center" wrapText="1"/>
    </xf>
    <xf numFmtId="0" fontId="69" fillId="33" borderId="51" xfId="0" applyFont="1" applyFill="1" applyBorder="1" applyAlignment="1" applyProtection="1">
      <alignment horizontal="left" vertical="center" wrapText="1"/>
    </xf>
    <xf numFmtId="2" fontId="10" fillId="19" borderId="51" xfId="0" applyNumberFormat="1" applyFont="1" applyFill="1" applyBorder="1" applyAlignment="1" applyProtection="1">
      <alignment horizontal="center" vertical="center" wrapText="1"/>
    </xf>
    <xf numFmtId="0" fontId="10" fillId="19" borderId="51" xfId="0" applyFont="1" applyFill="1" applyBorder="1" applyAlignment="1" applyProtection="1">
      <alignment horizontal="center" vertical="center" wrapText="1"/>
    </xf>
    <xf numFmtId="2" fontId="10" fillId="33" borderId="51" xfId="0" applyNumberFormat="1" applyFont="1" applyFill="1" applyBorder="1" applyAlignment="1" applyProtection="1">
      <alignment horizontal="center" vertical="center" wrapText="1"/>
    </xf>
    <xf numFmtId="14" fontId="10" fillId="33" borderId="51" xfId="0" applyNumberFormat="1" applyFont="1" applyFill="1" applyBorder="1" applyAlignment="1" applyProtection="1">
      <alignment horizontal="center" vertical="center" wrapText="1"/>
    </xf>
    <xf numFmtId="0" fontId="58" fillId="19" borderId="51" xfId="0" applyFont="1" applyFill="1" applyBorder="1" applyAlignment="1">
      <alignment horizontal="left" vertical="center" wrapText="1"/>
    </xf>
    <xf numFmtId="14" fontId="10" fillId="19" borderId="51" xfId="0" applyNumberFormat="1" applyFont="1" applyFill="1" applyBorder="1" applyAlignment="1" applyProtection="1">
      <alignment horizontal="center" vertical="center" wrapText="1"/>
    </xf>
    <xf numFmtId="2" fontId="54" fillId="19" borderId="51" xfId="171" applyNumberFormat="1" applyFill="1" applyBorder="1" applyAlignment="1">
      <alignment vertical="center" wrapText="1"/>
    </xf>
    <xf numFmtId="0" fontId="14" fillId="33" borderId="51" xfId="0" applyFont="1" applyFill="1" applyBorder="1" applyAlignment="1" applyProtection="1">
      <alignment horizontal="left" vertical="center" wrapText="1"/>
    </xf>
    <xf numFmtId="0" fontId="15" fillId="33" borderId="51" xfId="0" applyFont="1" applyFill="1" applyBorder="1" applyAlignment="1" applyProtection="1">
      <alignment horizontal="left" vertical="center" wrapText="1"/>
    </xf>
    <xf numFmtId="164" fontId="14" fillId="33" borderId="51" xfId="0" applyNumberFormat="1" applyFont="1" applyFill="1" applyBorder="1" applyAlignment="1" applyProtection="1">
      <alignment horizontal="right" vertical="center" wrapText="1"/>
    </xf>
    <xf numFmtId="2" fontId="14" fillId="33" borderId="51" xfId="0" applyNumberFormat="1" applyFont="1" applyFill="1" applyBorder="1" applyAlignment="1" applyProtection="1">
      <alignment horizontal="right" vertical="center" wrapText="1"/>
    </xf>
    <xf numFmtId="168" fontId="14" fillId="33" borderId="51" xfId="0" applyNumberFormat="1" applyFont="1" applyFill="1" applyBorder="1" applyAlignment="1" applyProtection="1">
      <alignment horizontal="center" vertical="center" wrapText="1"/>
    </xf>
    <xf numFmtId="165" fontId="14" fillId="33" borderId="51" xfId="0" applyNumberFormat="1" applyFont="1" applyFill="1" applyBorder="1" applyAlignment="1" applyProtection="1">
      <alignment horizontal="center" vertical="center" wrapText="1"/>
    </xf>
    <xf numFmtId="2" fontId="14" fillId="33" borderId="51" xfId="0" applyNumberFormat="1" applyFont="1" applyFill="1" applyBorder="1" applyAlignment="1" applyProtection="1">
      <alignment horizontal="left" vertical="center" wrapText="1"/>
    </xf>
    <xf numFmtId="0" fontId="1" fillId="19" borderId="51" xfId="0" applyFont="1" applyFill="1" applyBorder="1" applyAlignment="1" applyProtection="1">
      <alignment horizontal="left" vertical="center" wrapText="1"/>
    </xf>
    <xf numFmtId="164" fontId="10" fillId="19" borderId="51" xfId="0" applyNumberFormat="1" applyFont="1" applyFill="1" applyBorder="1" applyAlignment="1" applyProtection="1">
      <alignment horizontal="right" vertical="center"/>
    </xf>
    <xf numFmtId="0" fontId="1" fillId="33" borderId="51" xfId="0" applyFont="1" applyFill="1" applyBorder="1" applyAlignment="1" applyProtection="1">
      <alignment horizontal="left" vertical="center" wrapText="1"/>
    </xf>
    <xf numFmtId="164" fontId="10" fillId="33" borderId="51" xfId="0" applyNumberFormat="1" applyFont="1" applyFill="1" applyBorder="1" applyAlignment="1" applyProtection="1">
      <alignment horizontal="right" vertical="center"/>
    </xf>
    <xf numFmtId="0" fontId="10" fillId="19" borderId="51" xfId="0" applyFont="1" applyFill="1" applyBorder="1" applyAlignment="1" applyProtection="1">
      <alignment horizontal="justify" vertical="center" wrapText="1"/>
    </xf>
    <xf numFmtId="0" fontId="10" fillId="33" borderId="51" xfId="0" applyFont="1" applyFill="1" applyBorder="1" applyAlignment="1" applyProtection="1">
      <alignment horizontal="justify" vertical="center" wrapText="1"/>
    </xf>
    <xf numFmtId="0" fontId="11" fillId="33" borderId="51" xfId="125" applyFont="1" applyFill="1" applyBorder="1" applyAlignment="1" applyProtection="1">
      <alignment horizontal="left" vertical="center" wrapText="1"/>
    </xf>
    <xf numFmtId="0" fontId="10" fillId="33" borderId="51" xfId="125" applyFont="1" applyFill="1" applyBorder="1" applyAlignment="1" applyProtection="1">
      <alignment horizontal="left" vertical="center" wrapText="1"/>
    </xf>
    <xf numFmtId="164" fontId="10" fillId="33" borderId="51" xfId="125" applyNumberFormat="1" applyFont="1" applyFill="1" applyBorder="1" applyAlignment="1" applyProtection="1">
      <alignment horizontal="right" vertical="center" wrapText="1"/>
    </xf>
    <xf numFmtId="2" fontId="10" fillId="33" borderId="51" xfId="125" applyNumberFormat="1" applyFont="1" applyFill="1" applyBorder="1" applyAlignment="1" applyProtection="1">
      <alignment horizontal="right" vertical="center" wrapText="1"/>
    </xf>
    <xf numFmtId="165" fontId="10" fillId="33" borderId="51" xfId="125" applyNumberFormat="1" applyFont="1" applyFill="1" applyBorder="1" applyAlignment="1" applyProtection="1">
      <alignment horizontal="center" vertical="center" wrapText="1"/>
    </xf>
    <xf numFmtId="2" fontId="10" fillId="33" borderId="51" xfId="125" applyNumberFormat="1" applyFont="1" applyFill="1" applyBorder="1" applyAlignment="1" applyProtection="1">
      <alignment horizontal="left" vertical="center" wrapText="1"/>
    </xf>
    <xf numFmtId="0" fontId="74" fillId="33" borderId="51" xfId="171" applyFont="1" applyFill="1" applyBorder="1" applyProtection="1"/>
    <xf numFmtId="0" fontId="10" fillId="33" borderId="51" xfId="0" applyFont="1" applyFill="1" applyBorder="1" applyAlignment="1" applyProtection="1">
      <alignment horizontal="center" vertical="top" wrapText="1"/>
    </xf>
    <xf numFmtId="0" fontId="3" fillId="0" borderId="60" xfId="0" applyFont="1" applyBorder="1" applyAlignment="1" applyProtection="1">
      <alignment horizontal="center" vertical="center" wrapText="1"/>
    </xf>
    <xf numFmtId="0" fontId="8" fillId="0" borderId="61" xfId="0" applyFont="1" applyBorder="1" applyAlignment="1" applyProtection="1">
      <alignment vertical="center" wrapText="1"/>
    </xf>
    <xf numFmtId="0" fontId="3" fillId="0" borderId="61" xfId="0" applyFont="1" applyBorder="1" applyAlignment="1" applyProtection="1">
      <alignment horizontal="center" vertical="center" wrapText="1"/>
    </xf>
    <xf numFmtId="2" fontId="3" fillId="0" borderId="61" xfId="0" applyNumberFormat="1" applyFont="1" applyBorder="1" applyAlignment="1" applyProtection="1">
      <alignment horizontal="left" vertical="center" wrapText="1"/>
    </xf>
    <xf numFmtId="0" fontId="3" fillId="0" borderId="61" xfId="0" applyFont="1" applyBorder="1" applyAlignment="1" applyProtection="1">
      <alignment vertical="center" wrapText="1"/>
    </xf>
    <xf numFmtId="165" fontId="3" fillId="0" borderId="61" xfId="0" applyNumberFormat="1" applyFont="1" applyBorder="1" applyAlignment="1" applyProtection="1">
      <alignment vertical="center" wrapText="1"/>
    </xf>
    <xf numFmtId="0" fontId="3" fillId="0" borderId="62" xfId="0" applyFont="1" applyBorder="1" applyAlignment="1" applyProtection="1">
      <alignment horizontal="center" vertical="center" wrapText="1"/>
    </xf>
    <xf numFmtId="0" fontId="10" fillId="0" borderId="66" xfId="0" applyFont="1" applyBorder="1" applyAlignment="1" applyProtection="1">
      <alignment horizontal="center" vertical="center" wrapText="1"/>
    </xf>
    <xf numFmtId="4" fontId="11" fillId="0" borderId="67" xfId="0" applyNumberFormat="1" applyFont="1" applyBorder="1" applyAlignment="1" applyProtection="1">
      <alignment horizontal="left" vertical="center" wrapText="1"/>
    </xf>
    <xf numFmtId="4" fontId="10" fillId="0" borderId="67" xfId="0" applyNumberFormat="1" applyFont="1" applyBorder="1" applyAlignment="1" applyProtection="1">
      <alignment horizontal="left" vertical="center" wrapText="1"/>
    </xf>
    <xf numFmtId="4" fontId="10" fillId="0" borderId="67" xfId="0" applyNumberFormat="1" applyFont="1" applyBorder="1" applyAlignment="1" applyProtection="1">
      <alignment horizontal="center" vertical="center" wrapText="1"/>
    </xf>
    <xf numFmtId="14" fontId="10" fillId="0" borderId="67" xfId="0" applyNumberFormat="1" applyFont="1" applyBorder="1" applyAlignment="1" applyProtection="1">
      <alignment horizontal="center" vertical="center" wrapText="1"/>
    </xf>
    <xf numFmtId="4" fontId="11" fillId="0" borderId="67" xfId="0" applyNumberFormat="1" applyFont="1" applyBorder="1" applyAlignment="1" applyProtection="1">
      <alignment vertical="center" wrapText="1"/>
    </xf>
    <xf numFmtId="0" fontId="11" fillId="0" borderId="68" xfId="0" applyFont="1" applyBorder="1" applyAlignment="1" applyProtection="1">
      <alignment horizontal="left" vertical="center" wrapText="1"/>
    </xf>
    <xf numFmtId="0" fontId="11" fillId="0" borderId="67" xfId="0" applyFont="1" applyBorder="1" applyAlignment="1" applyProtection="1">
      <alignment horizontal="left" vertical="center" wrapText="1"/>
    </xf>
    <xf numFmtId="0" fontId="11" fillId="0" borderId="67" xfId="0" applyFont="1" applyFill="1" applyBorder="1" applyAlignment="1" applyProtection="1">
      <alignment horizontal="center" vertical="center" wrapText="1"/>
    </xf>
    <xf numFmtId="2" fontId="10" fillId="0" borderId="67" xfId="0" applyNumberFormat="1" applyFont="1" applyBorder="1" applyAlignment="1" applyProtection="1">
      <alignment horizontal="right" vertical="center" wrapText="1"/>
    </xf>
    <xf numFmtId="0" fontId="10" fillId="0" borderId="67" xfId="0" applyFont="1" applyBorder="1" applyAlignment="1" applyProtection="1">
      <alignment horizontal="left" vertical="center" wrapText="1"/>
    </xf>
    <xf numFmtId="165" fontId="10" fillId="0" borderId="67" xfId="0" applyNumberFormat="1" applyFont="1" applyBorder="1" applyAlignment="1" applyProtection="1">
      <alignment horizontal="center" vertical="center" wrapText="1"/>
    </xf>
    <xf numFmtId="2" fontId="10" fillId="0" borderId="67" xfId="0" applyNumberFormat="1" applyFont="1" applyBorder="1" applyAlignment="1" applyProtection="1">
      <alignment horizontal="left" vertical="center" wrapText="1"/>
    </xf>
    <xf numFmtId="0" fontId="10" fillId="0" borderId="67" xfId="122" applyFont="1" applyFill="1" applyBorder="1" applyAlignment="1" applyProtection="1">
      <alignment horizontal="left" vertical="center" wrapText="1"/>
    </xf>
    <xf numFmtId="0" fontId="10" fillId="0" borderId="68" xfId="0" applyFont="1" applyBorder="1" applyAlignment="1" applyProtection="1">
      <alignment horizontal="left" vertical="center" wrapText="1"/>
    </xf>
    <xf numFmtId="0" fontId="11" fillId="0" borderId="67" xfId="0" applyFont="1" applyBorder="1" applyAlignment="1" applyProtection="1">
      <alignment horizontal="right" vertical="center" wrapText="1"/>
    </xf>
    <xf numFmtId="14" fontId="11" fillId="0" borderId="67" xfId="0" applyNumberFormat="1" applyFont="1" applyBorder="1" applyAlignment="1" applyProtection="1">
      <alignment horizontal="center" vertical="center" wrapText="1"/>
    </xf>
    <xf numFmtId="0" fontId="11" fillId="0" borderId="67" xfId="0" applyFont="1" applyFill="1" applyBorder="1" applyAlignment="1" applyProtection="1">
      <alignment horizontal="left" vertical="center" wrapText="1"/>
    </xf>
    <xf numFmtId="0" fontId="11" fillId="0" borderId="68" xfId="0" applyFont="1" applyFill="1" applyBorder="1" applyAlignment="1" applyProtection="1">
      <alignment horizontal="left" vertical="center" wrapText="1"/>
    </xf>
    <xf numFmtId="2" fontId="9" fillId="0" borderId="67" xfId="0" applyNumberFormat="1" applyFont="1" applyBorder="1" applyAlignment="1" applyProtection="1">
      <alignment horizontal="left" vertical="center" wrapText="1"/>
    </xf>
    <xf numFmtId="0" fontId="10" fillId="0" borderId="66" xfId="0" applyFont="1" applyFill="1" applyBorder="1" applyAlignment="1" applyProtection="1">
      <alignment horizontal="center" vertical="center" wrapText="1"/>
    </xf>
    <xf numFmtId="0" fontId="10" fillId="0" borderId="67" xfId="0" applyFont="1" applyFill="1" applyBorder="1" applyAlignment="1" applyProtection="1">
      <alignment horizontal="left" vertical="center" wrapText="1"/>
    </xf>
    <xf numFmtId="0" fontId="10" fillId="0" borderId="67" xfId="0" applyFont="1" applyFill="1" applyBorder="1" applyAlignment="1" applyProtection="1">
      <alignment horizontal="center" vertical="center" wrapText="1"/>
    </xf>
    <xf numFmtId="165" fontId="58" fillId="0" borderId="67" xfId="0" applyNumberFormat="1" applyFont="1" applyBorder="1" applyAlignment="1" applyProtection="1">
      <alignment vertical="center" wrapText="1"/>
    </xf>
    <xf numFmtId="0" fontId="11" fillId="0" borderId="67" xfId="0" applyFont="1" applyFill="1" applyBorder="1" applyAlignment="1" applyProtection="1">
      <alignment vertical="center" wrapText="1"/>
    </xf>
    <xf numFmtId="0" fontId="11" fillId="0" borderId="67" xfId="122" applyFont="1" applyFill="1" applyBorder="1" applyAlignment="1" applyProtection="1">
      <alignment horizontal="left" vertical="center" wrapText="1"/>
    </xf>
    <xf numFmtId="2" fontId="52" fillId="0" borderId="67" xfId="0" applyNumberFormat="1" applyFont="1" applyBorder="1" applyAlignment="1" applyProtection="1">
      <alignment horizontal="left" vertical="center" wrapText="1"/>
    </xf>
    <xf numFmtId="2" fontId="10" fillId="0" borderId="67" xfId="122" applyNumberFormat="1" applyFont="1" applyFill="1" applyBorder="1" applyAlignment="1" applyProtection="1">
      <alignment horizontal="right" vertical="center" wrapText="1"/>
    </xf>
    <xf numFmtId="165" fontId="10" fillId="0" borderId="67" xfId="122" applyNumberFormat="1" applyFont="1" applyFill="1" applyBorder="1" applyAlignment="1" applyProtection="1">
      <alignment horizontal="center" vertical="center" wrapText="1"/>
    </xf>
    <xf numFmtId="0" fontId="52" fillId="0" borderId="67" xfId="0" applyFont="1" applyBorder="1" applyAlignment="1" applyProtection="1">
      <alignment horizontal="left" vertical="center" wrapText="1"/>
    </xf>
    <xf numFmtId="2" fontId="10" fillId="0" borderId="67" xfId="122" applyNumberFormat="1" applyFont="1" applyFill="1" applyBorder="1" applyAlignment="1" applyProtection="1">
      <alignment horizontal="left" vertical="center" wrapText="1"/>
    </xf>
    <xf numFmtId="0" fontId="71" fillId="0" borderId="67" xfId="90" applyFont="1" applyBorder="1" applyAlignment="1" applyProtection="1">
      <alignment vertical="center"/>
    </xf>
    <xf numFmtId="0" fontId="11" fillId="0" borderId="67" xfId="0" applyFont="1" applyBorder="1" applyAlignment="1" applyProtection="1">
      <alignment vertical="center" wrapText="1"/>
    </xf>
    <xf numFmtId="0" fontId="10" fillId="0" borderId="67" xfId="0" applyFont="1" applyBorder="1" applyAlignment="1" applyProtection="1">
      <alignment horizontal="center" vertical="center" wrapText="1"/>
    </xf>
    <xf numFmtId="0" fontId="10" fillId="34" borderId="66" xfId="0" applyFont="1" applyFill="1" applyBorder="1" applyAlignment="1" applyProtection="1">
      <alignment horizontal="center" vertical="center" wrapText="1"/>
    </xf>
    <xf numFmtId="0" fontId="11" fillId="34" borderId="67" xfId="0" applyFont="1" applyFill="1" applyBorder="1" applyAlignment="1" applyProtection="1">
      <alignment horizontal="left" vertical="center" wrapText="1"/>
    </xf>
    <xf numFmtId="0" fontId="11" fillId="34" borderId="67" xfId="0" applyFont="1" applyFill="1" applyBorder="1" applyAlignment="1" applyProtection="1">
      <alignment horizontal="center" vertical="center" wrapText="1"/>
    </xf>
    <xf numFmtId="2" fontId="10" fillId="34" borderId="67" xfId="0" applyNumberFormat="1" applyFont="1" applyFill="1" applyBorder="1" applyAlignment="1" applyProtection="1">
      <alignment horizontal="right" vertical="center" wrapText="1"/>
    </xf>
    <xf numFmtId="0" fontId="10" fillId="34" borderId="67" xfId="0" applyFont="1" applyFill="1" applyBorder="1" applyAlignment="1" applyProtection="1">
      <alignment horizontal="left" vertical="center" wrapText="1"/>
    </xf>
    <xf numFmtId="165" fontId="10" fillId="34" borderId="67" xfId="0" applyNumberFormat="1" applyFont="1" applyFill="1" applyBorder="1" applyAlignment="1" applyProtection="1">
      <alignment horizontal="center" vertical="center" wrapText="1"/>
    </xf>
    <xf numFmtId="2" fontId="10" fillId="34" borderId="67" xfId="0" applyNumberFormat="1" applyFont="1" applyFill="1" applyBorder="1" applyAlignment="1" applyProtection="1">
      <alignment horizontal="left" vertical="center" wrapText="1"/>
    </xf>
    <xf numFmtId="0" fontId="11" fillId="34" borderId="68" xfId="0" applyFont="1" applyFill="1" applyBorder="1" applyAlignment="1" applyProtection="1">
      <alignment horizontal="left" vertical="center" wrapText="1"/>
    </xf>
    <xf numFmtId="0" fontId="10" fillId="34" borderId="67" xfId="122" applyFont="1" applyFill="1" applyBorder="1" applyAlignment="1" applyProtection="1">
      <alignment horizontal="left" vertical="center" wrapText="1"/>
    </xf>
    <xf numFmtId="0" fontId="10" fillId="34" borderId="68" xfId="0" applyFont="1" applyFill="1" applyBorder="1" applyAlignment="1" applyProtection="1">
      <alignment horizontal="left" vertical="center" wrapText="1"/>
    </xf>
    <xf numFmtId="0" fontId="11" fillId="34" borderId="67" xfId="0" applyFont="1" applyFill="1" applyBorder="1" applyAlignment="1" applyProtection="1">
      <alignment horizontal="right" vertical="center" wrapText="1"/>
    </xf>
    <xf numFmtId="14" fontId="11" fillId="34" borderId="67" xfId="0" applyNumberFormat="1" applyFont="1" applyFill="1" applyBorder="1" applyAlignment="1" applyProtection="1">
      <alignment horizontal="center" vertical="center" wrapText="1"/>
    </xf>
    <xf numFmtId="0" fontId="11" fillId="34" borderId="67" xfId="0" applyFont="1" applyFill="1" applyBorder="1" applyAlignment="1" applyProtection="1">
      <alignment horizontal="left" vertical="top" wrapText="1"/>
    </xf>
    <xf numFmtId="0" fontId="13" fillId="34" borderId="67" xfId="0" applyFont="1" applyFill="1" applyBorder="1" applyAlignment="1" applyProtection="1">
      <alignment horizontal="left" vertical="center" wrapText="1"/>
    </xf>
    <xf numFmtId="2" fontId="9" fillId="34" borderId="67" xfId="0" applyNumberFormat="1" applyFont="1" applyFill="1" applyBorder="1" applyAlignment="1" applyProtection="1">
      <alignment horizontal="left" vertical="center" wrapText="1"/>
    </xf>
    <xf numFmtId="0" fontId="11" fillId="34" borderId="67" xfId="122" applyFont="1" applyFill="1" applyBorder="1" applyAlignment="1" applyProtection="1">
      <alignment horizontal="left" vertical="center" wrapText="1"/>
    </xf>
    <xf numFmtId="2" fontId="52" fillId="34" borderId="67" xfId="0" applyNumberFormat="1" applyFont="1" applyFill="1" applyBorder="1" applyAlignment="1" applyProtection="1">
      <alignment horizontal="left" vertical="center" wrapText="1"/>
    </xf>
    <xf numFmtId="2" fontId="10" fillId="34" borderId="67" xfId="122" applyNumberFormat="1" applyFont="1" applyFill="1" applyBorder="1" applyAlignment="1" applyProtection="1">
      <alignment horizontal="right" vertical="center" wrapText="1"/>
    </xf>
    <xf numFmtId="165" fontId="10" fillId="34" borderId="67" xfId="122" applyNumberFormat="1" applyFont="1" applyFill="1" applyBorder="1" applyAlignment="1" applyProtection="1">
      <alignment horizontal="center" vertical="center" wrapText="1"/>
    </xf>
    <xf numFmtId="0" fontId="52" fillId="34" borderId="67" xfId="0" applyFont="1" applyFill="1" applyBorder="1" applyAlignment="1" applyProtection="1">
      <alignment horizontal="left" vertical="center" wrapText="1"/>
    </xf>
    <xf numFmtId="2" fontId="10" fillId="34" borderId="67" xfId="122" applyNumberFormat="1" applyFont="1" applyFill="1" applyBorder="1" applyAlignment="1" applyProtection="1">
      <alignment horizontal="left" vertical="center" wrapText="1"/>
    </xf>
    <xf numFmtId="0" fontId="71" fillId="34" borderId="67" xfId="90" applyFont="1" applyFill="1" applyBorder="1" applyAlignment="1" applyProtection="1">
      <alignment vertical="center"/>
    </xf>
    <xf numFmtId="0" fontId="11" fillId="34" borderId="67" xfId="0" applyFont="1" applyFill="1" applyBorder="1" applyAlignment="1" applyProtection="1">
      <alignment horizontal="left" wrapText="1"/>
    </xf>
    <xf numFmtId="0" fontId="58" fillId="34" borderId="67" xfId="0" applyFont="1" applyFill="1" applyBorder="1" applyAlignment="1" applyProtection="1">
      <alignment wrapText="1"/>
    </xf>
    <xf numFmtId="0" fontId="10" fillId="34" borderId="67" xfId="0" applyFont="1" applyFill="1" applyBorder="1" applyAlignment="1" applyProtection="1">
      <alignment horizontal="right" vertical="center" wrapText="1"/>
    </xf>
    <xf numFmtId="14" fontId="10" fillId="34" borderId="67" xfId="0" applyNumberFormat="1" applyFont="1" applyFill="1" applyBorder="1" applyAlignment="1" applyProtection="1">
      <alignment horizontal="center" vertical="center" wrapText="1"/>
    </xf>
    <xf numFmtId="0" fontId="11" fillId="34" borderId="67" xfId="0" applyFont="1" applyFill="1" applyBorder="1" applyAlignment="1" applyProtection="1">
      <alignment vertical="center" wrapText="1"/>
    </xf>
    <xf numFmtId="0" fontId="10" fillId="34" borderId="69" xfId="0" applyFont="1" applyFill="1" applyBorder="1" applyAlignment="1" applyProtection="1">
      <alignment horizontal="center" vertical="center" wrapText="1"/>
    </xf>
    <xf numFmtId="0" fontId="11" fillId="34" borderId="70" xfId="0" applyFont="1" applyFill="1" applyBorder="1" applyAlignment="1" applyProtection="1">
      <alignment horizontal="left" vertical="center" wrapText="1"/>
    </xf>
    <xf numFmtId="0" fontId="10" fillId="34" borderId="70" xfId="0" applyFont="1" applyFill="1" applyBorder="1" applyAlignment="1" applyProtection="1">
      <alignment horizontal="left" vertical="center" wrapText="1"/>
    </xf>
    <xf numFmtId="2" fontId="10" fillId="34" borderId="70" xfId="0" applyNumberFormat="1" applyFont="1" applyFill="1" applyBorder="1" applyAlignment="1" applyProtection="1">
      <alignment horizontal="right" vertical="center" wrapText="1"/>
    </xf>
    <xf numFmtId="165" fontId="10" fillId="34" borderId="70" xfId="0" applyNumberFormat="1" applyFont="1" applyFill="1" applyBorder="1" applyAlignment="1" applyProtection="1">
      <alignment horizontal="center" vertical="center" wrapText="1"/>
    </xf>
    <xf numFmtId="2" fontId="10" fillId="34" borderId="70" xfId="0" applyNumberFormat="1" applyFont="1" applyFill="1" applyBorder="1" applyAlignment="1" applyProtection="1">
      <alignment horizontal="left" vertical="center" wrapText="1"/>
    </xf>
    <xf numFmtId="0" fontId="11" fillId="34" borderId="71" xfId="0" applyFont="1" applyFill="1" applyBorder="1" applyAlignment="1" applyProtection="1">
      <alignment horizontal="left" vertical="center" wrapText="1"/>
    </xf>
    <xf numFmtId="0" fontId="7" fillId="35" borderId="16" xfId="0" applyFont="1" applyFill="1" applyBorder="1" applyAlignment="1" applyProtection="1">
      <alignment horizontal="centerContinuous" vertical="center" wrapText="1"/>
    </xf>
    <xf numFmtId="0" fontId="7" fillId="35" borderId="17" xfId="0" applyFont="1" applyFill="1" applyBorder="1" applyAlignment="1" applyProtection="1">
      <alignment horizontal="centerContinuous" vertical="center" wrapText="1"/>
    </xf>
    <xf numFmtId="0" fontId="7" fillId="36" borderId="17" xfId="0" applyFont="1" applyFill="1" applyBorder="1" applyAlignment="1" applyProtection="1">
      <alignment horizontal="center" vertical="center" wrapText="1"/>
    </xf>
    <xf numFmtId="0" fontId="3" fillId="36" borderId="23" xfId="0" applyFont="1" applyFill="1" applyBorder="1" applyAlignment="1" applyProtection="1">
      <alignment horizontal="center" vertical="center" wrapText="1"/>
    </xf>
    <xf numFmtId="0" fontId="3" fillId="36" borderId="22" xfId="0" applyFont="1" applyFill="1" applyBorder="1" applyAlignment="1" applyProtection="1">
      <alignment horizontal="center" vertical="center" wrapText="1"/>
    </xf>
    <xf numFmtId="0" fontId="7" fillId="35" borderId="17" xfId="0" applyFont="1" applyFill="1" applyBorder="1" applyAlignment="1" applyProtection="1">
      <alignment horizontal="center" vertical="center" wrapText="1"/>
    </xf>
    <xf numFmtId="0" fontId="7" fillId="36" borderId="23" xfId="0" applyFont="1" applyFill="1" applyBorder="1" applyAlignment="1" applyProtection="1">
      <alignment horizontal="centerContinuous" vertical="center" wrapText="1"/>
    </xf>
    <xf numFmtId="0" fontId="7" fillId="36" borderId="15" xfId="0" applyFont="1" applyFill="1" applyBorder="1" applyAlignment="1" applyProtection="1">
      <alignment horizontal="centerContinuous" vertical="center" wrapText="1"/>
    </xf>
    <xf numFmtId="0" fontId="7" fillId="35" borderId="15" xfId="0" applyFont="1" applyFill="1" applyBorder="1" applyAlignment="1" applyProtection="1">
      <alignment horizontal="center" vertical="center" wrapText="1"/>
    </xf>
    <xf numFmtId="0" fontId="7" fillId="35" borderId="22" xfId="0" applyFont="1" applyFill="1" applyBorder="1" applyAlignment="1" applyProtection="1">
      <alignment horizontal="center" vertical="center" wrapText="1"/>
    </xf>
    <xf numFmtId="2" fontId="7" fillId="36" borderId="17" xfId="0" applyNumberFormat="1" applyFont="1" applyFill="1" applyBorder="1" applyAlignment="1" applyProtection="1">
      <alignment horizontal="center" vertical="center" wrapText="1"/>
    </xf>
    <xf numFmtId="0" fontId="7" fillId="35" borderId="20" xfId="0" applyFont="1" applyFill="1" applyBorder="1" applyAlignment="1" applyProtection="1">
      <alignment horizontal="centerContinuous" vertical="center" wrapText="1"/>
    </xf>
    <xf numFmtId="0" fontId="7" fillId="35" borderId="18" xfId="0" applyFont="1" applyFill="1" applyBorder="1" applyAlignment="1" applyProtection="1">
      <alignment horizontal="centerContinuous" vertical="center" wrapText="1"/>
    </xf>
    <xf numFmtId="0" fontId="7" fillId="35" borderId="19" xfId="0" applyFont="1" applyFill="1" applyBorder="1" applyAlignment="1" applyProtection="1">
      <alignment horizontal="centerContinuous" vertical="center" wrapText="1"/>
    </xf>
    <xf numFmtId="2" fontId="7" fillId="35" borderId="19" xfId="0" applyNumberFormat="1" applyFont="1" applyFill="1" applyBorder="1" applyAlignment="1" applyProtection="1">
      <alignment horizontal="center" vertical="center" wrapText="1"/>
    </xf>
    <xf numFmtId="2" fontId="7" fillId="35" borderId="19" xfId="0" applyNumberFormat="1" applyFont="1" applyFill="1" applyBorder="1" applyAlignment="1" applyProtection="1">
      <alignment horizontal="centerContinuous" vertical="center" wrapText="1"/>
    </xf>
    <xf numFmtId="0" fontId="7" fillId="35" borderId="19" xfId="0" applyFont="1" applyFill="1" applyBorder="1" applyAlignment="1" applyProtection="1">
      <alignment horizontal="center" vertical="center" wrapText="1"/>
    </xf>
    <xf numFmtId="0" fontId="7" fillId="36" borderId="19" xfId="0" applyFont="1" applyFill="1" applyBorder="1" applyAlignment="1" applyProtection="1">
      <alignment horizontal="centerContinuous" vertical="center" wrapText="1"/>
    </xf>
    <xf numFmtId="0" fontId="7" fillId="35" borderId="59" xfId="0" applyFont="1" applyFill="1" applyBorder="1" applyAlignment="1" applyProtection="1">
      <alignment horizontal="centerContinuous" wrapText="1"/>
    </xf>
    <xf numFmtId="0" fontId="7" fillId="35" borderId="19" xfId="0" applyFont="1" applyFill="1" applyBorder="1" applyAlignment="1" applyProtection="1">
      <alignment horizontal="centerContinuous" wrapText="1"/>
    </xf>
    <xf numFmtId="0" fontId="7" fillId="35" borderId="21" xfId="0" applyFont="1" applyFill="1" applyBorder="1" applyAlignment="1" applyProtection="1">
      <alignment horizontal="centerContinuous" vertical="center" wrapText="1"/>
    </xf>
    <xf numFmtId="164" fontId="7" fillId="35" borderId="19" xfId="0" applyNumberFormat="1" applyFont="1" applyFill="1" applyBorder="1" applyAlignment="1" applyProtection="1">
      <alignment horizontal="center" vertical="center" wrapText="1"/>
    </xf>
    <xf numFmtId="164" fontId="7" fillId="35" borderId="24" xfId="0" applyNumberFormat="1" applyFont="1" applyFill="1" applyBorder="1" applyAlignment="1" applyProtection="1">
      <alignment horizontal="center" vertical="center" wrapText="1"/>
    </xf>
    <xf numFmtId="0" fontId="7" fillId="35" borderId="24" xfId="0" applyFont="1" applyFill="1" applyBorder="1" applyAlignment="1" applyProtection="1">
      <alignment horizontal="center" vertical="center" wrapText="1"/>
    </xf>
    <xf numFmtId="0" fontId="18" fillId="19" borderId="75" xfId="0" applyFont="1" applyFill="1" applyBorder="1" applyAlignment="1" applyProtection="1">
      <alignment horizontal="center" vertical="center" wrapText="1"/>
    </xf>
    <xf numFmtId="0" fontId="18" fillId="19" borderId="76" xfId="0" applyFont="1" applyFill="1" applyBorder="1" applyAlignment="1" applyProtection="1">
      <alignment horizontal="left" vertical="center" wrapText="1"/>
    </xf>
    <xf numFmtId="0" fontId="18" fillId="25" borderId="77" xfId="0" applyFont="1" applyFill="1" applyBorder="1" applyAlignment="1" applyProtection="1">
      <alignment horizontal="center" vertical="center" wrapText="1"/>
    </xf>
    <xf numFmtId="0" fontId="18" fillId="25" borderId="78" xfId="0" applyFont="1" applyFill="1" applyBorder="1" applyAlignment="1" applyProtection="1">
      <alignment horizontal="left" vertical="center" wrapText="1"/>
    </xf>
    <xf numFmtId="0" fontId="10" fillId="19" borderId="77" xfId="0" applyFont="1" applyFill="1" applyBorder="1" applyAlignment="1" applyProtection="1">
      <alignment horizontal="center" vertical="center" wrapText="1"/>
    </xf>
    <xf numFmtId="0" fontId="10" fillId="19" borderId="78" xfId="0" applyFont="1" applyFill="1" applyBorder="1" applyAlignment="1" applyProtection="1">
      <alignment horizontal="left" vertical="center" wrapText="1"/>
    </xf>
    <xf numFmtId="0" fontId="10" fillId="25" borderId="78" xfId="0" applyFont="1" applyFill="1" applyBorder="1" applyAlignment="1" applyProtection="1">
      <alignment horizontal="left" vertical="center" wrapText="1"/>
    </xf>
    <xf numFmtId="0" fontId="18" fillId="19" borderId="77" xfId="0" applyFont="1" applyFill="1" applyBorder="1" applyAlignment="1" applyProtection="1">
      <alignment horizontal="center" vertical="center" wrapText="1"/>
    </xf>
    <xf numFmtId="0" fontId="18" fillId="19" borderId="78" xfId="0" applyFont="1" applyFill="1" applyBorder="1" applyAlignment="1" applyProtection="1">
      <alignment horizontal="left" vertical="center" wrapText="1"/>
    </xf>
    <xf numFmtId="0" fontId="10" fillId="25" borderId="77" xfId="0" applyFont="1" applyFill="1" applyBorder="1" applyAlignment="1" applyProtection="1">
      <alignment horizontal="center" vertical="center" wrapText="1"/>
    </xf>
    <xf numFmtId="0" fontId="18" fillId="22" borderId="77" xfId="0" applyFont="1" applyFill="1" applyBorder="1" applyAlignment="1" applyProtection="1">
      <alignment horizontal="center" vertical="center" wrapText="1"/>
    </xf>
    <xf numFmtId="0" fontId="18" fillId="22" borderId="78" xfId="0" applyFont="1" applyFill="1" applyBorder="1" applyAlignment="1" applyProtection="1">
      <alignment horizontal="left" vertical="center" wrapText="1"/>
    </xf>
    <xf numFmtId="164" fontId="58" fillId="25" borderId="77" xfId="0" applyNumberFormat="1" applyFont="1" applyFill="1" applyBorder="1" applyAlignment="1" applyProtection="1">
      <alignment horizontal="center" vertical="center" wrapText="1"/>
    </xf>
    <xf numFmtId="164" fontId="58" fillId="25" borderId="78" xfId="0" applyNumberFormat="1" applyFont="1" applyFill="1" applyBorder="1" applyAlignment="1" applyProtection="1">
      <alignment horizontal="left" vertical="center" wrapText="1"/>
    </xf>
    <xf numFmtId="0" fontId="19" fillId="19" borderId="78" xfId="92" applyFont="1" applyFill="1" applyBorder="1" applyAlignment="1" applyProtection="1">
      <alignment horizontal="left" vertical="center" wrapText="1"/>
    </xf>
    <xf numFmtId="0" fontId="19" fillId="25" borderId="78" xfId="92" applyFont="1" applyFill="1" applyBorder="1" applyAlignment="1" applyProtection="1">
      <alignment horizontal="left" vertical="center" wrapText="1"/>
    </xf>
    <xf numFmtId="0" fontId="10" fillId="22" borderId="77" xfId="0" applyFont="1" applyFill="1" applyBorder="1" applyAlignment="1" applyProtection="1">
      <alignment horizontal="center" vertical="center" wrapText="1"/>
    </xf>
    <xf numFmtId="0" fontId="10" fillId="22" borderId="78" xfId="0" applyFont="1" applyFill="1" applyBorder="1" applyAlignment="1" applyProtection="1">
      <alignment horizontal="left" vertical="center" wrapText="1"/>
    </xf>
    <xf numFmtId="3" fontId="10" fillId="19" borderId="78" xfId="0" applyNumberFormat="1" applyFont="1" applyFill="1" applyBorder="1" applyAlignment="1" applyProtection="1">
      <alignment horizontal="left" vertical="center" wrapText="1"/>
    </xf>
    <xf numFmtId="0" fontId="58" fillId="0" borderId="77" xfId="0" applyFont="1" applyBorder="1" applyAlignment="1" applyProtection="1">
      <alignment horizontal="center" vertical="center" wrapText="1"/>
    </xf>
    <xf numFmtId="0" fontId="58" fillId="0" borderId="78" xfId="0" applyFont="1" applyBorder="1" applyAlignment="1" applyProtection="1">
      <alignment horizontal="left" vertical="center" wrapText="1"/>
    </xf>
    <xf numFmtId="0" fontId="58" fillId="22" borderId="77" xfId="0" applyFont="1" applyFill="1" applyBorder="1" applyAlignment="1" applyProtection="1">
      <alignment horizontal="center" vertical="center" wrapText="1"/>
    </xf>
    <xf numFmtId="0" fontId="58" fillId="22" borderId="78" xfId="0" applyFont="1" applyFill="1" applyBorder="1" applyAlignment="1" applyProtection="1">
      <alignment horizontal="left" vertical="center" wrapText="1"/>
    </xf>
    <xf numFmtId="0" fontId="10" fillId="19" borderId="78" xfId="0" applyFont="1" applyFill="1" applyBorder="1" applyAlignment="1" applyProtection="1">
      <alignment horizontal="left" vertical="top" wrapText="1"/>
    </xf>
    <xf numFmtId="0" fontId="19" fillId="21" borderId="78" xfId="90" applyFont="1" applyFill="1" applyBorder="1" applyAlignment="1" applyProtection="1">
      <alignment horizontal="left" vertical="center" wrapText="1"/>
    </xf>
    <xf numFmtId="0" fontId="19" fillId="22" borderId="78" xfId="90" applyFont="1" applyFill="1" applyBorder="1" applyAlignment="1" applyProtection="1">
      <alignment horizontal="left" vertical="center" wrapText="1"/>
    </xf>
    <xf numFmtId="0" fontId="10" fillId="28" borderId="78" xfId="90" applyFont="1" applyFill="1" applyBorder="1" applyAlignment="1" applyProtection="1">
      <alignment horizontal="left" vertical="center" wrapText="1"/>
    </xf>
    <xf numFmtId="0" fontId="10" fillId="22" borderId="79" xfId="0" applyFont="1" applyFill="1" applyBorder="1" applyAlignment="1" applyProtection="1">
      <alignment horizontal="center" vertical="center" wrapText="1"/>
    </xf>
    <xf numFmtId="0" fontId="57" fillId="22" borderId="80" xfId="0" applyFont="1" applyFill="1" applyBorder="1" applyAlignment="1" applyProtection="1">
      <alignment horizontal="left" vertical="center" wrapText="1"/>
    </xf>
    <xf numFmtId="164" fontId="18" fillId="22" borderId="80" xfId="0" applyNumberFormat="1" applyFont="1" applyFill="1" applyBorder="1" applyAlignment="1" applyProtection="1">
      <alignment horizontal="right" vertical="center" wrapText="1"/>
    </xf>
    <xf numFmtId="164" fontId="10" fillId="22" borderId="80" xfId="0" applyNumberFormat="1" applyFont="1" applyFill="1" applyBorder="1" applyAlignment="1" applyProtection="1">
      <alignment horizontal="right" vertical="center" wrapText="1"/>
    </xf>
    <xf numFmtId="2" fontId="10" fillId="22" borderId="80" xfId="0" applyNumberFormat="1" applyFont="1" applyFill="1" applyBorder="1" applyAlignment="1" applyProtection="1">
      <alignment vertical="center" wrapText="1"/>
    </xf>
    <xf numFmtId="0" fontId="10" fillId="22" borderId="80" xfId="0" applyFont="1" applyFill="1" applyBorder="1" applyAlignment="1" applyProtection="1">
      <alignment vertical="center" wrapText="1"/>
    </xf>
    <xf numFmtId="165" fontId="10" fillId="22" borderId="80" xfId="0" applyNumberFormat="1" applyFont="1" applyFill="1" applyBorder="1" applyAlignment="1" applyProtection="1">
      <alignment horizontal="center" vertical="center" wrapText="1"/>
    </xf>
    <xf numFmtId="0" fontId="10" fillId="22" borderId="80" xfId="0" applyFont="1" applyFill="1" applyBorder="1" applyAlignment="1" applyProtection="1">
      <alignment horizontal="left" vertical="center" wrapText="1"/>
    </xf>
    <xf numFmtId="2" fontId="10" fillId="22" borderId="80" xfId="0" applyNumberFormat="1" applyFont="1" applyFill="1" applyBorder="1" applyAlignment="1" applyProtection="1">
      <alignment horizontal="left" vertical="center" wrapText="1"/>
    </xf>
    <xf numFmtId="2" fontId="70" fillId="22" borderId="81" xfId="90" applyNumberFormat="1" applyFont="1" applyFill="1" applyBorder="1" applyAlignment="1" applyProtection="1">
      <alignment vertical="center" wrapText="1"/>
    </xf>
    <xf numFmtId="0" fontId="57" fillId="22" borderId="82" xfId="0" applyFont="1" applyFill="1" applyBorder="1" applyAlignment="1" applyProtection="1">
      <alignment horizontal="left" vertical="center" wrapText="1"/>
    </xf>
    <xf numFmtId="0" fontId="18" fillId="19" borderId="83" xfId="0" applyFont="1" applyFill="1" applyBorder="1" applyAlignment="1" applyProtection="1">
      <alignment horizontal="left" vertical="center" wrapText="1"/>
    </xf>
    <xf numFmtId="0" fontId="7" fillId="40" borderId="84" xfId="0" applyFont="1" applyFill="1" applyBorder="1" applyAlignment="1" applyProtection="1">
      <alignment horizontal="center" vertical="center" wrapText="1"/>
    </xf>
    <xf numFmtId="0" fontId="7" fillId="40" borderId="85" xfId="0" applyFont="1" applyFill="1" applyBorder="1" applyAlignment="1" applyProtection="1">
      <alignment horizontal="center" vertical="center" wrapText="1"/>
    </xf>
    <xf numFmtId="164" fontId="7" fillId="40" borderId="85" xfId="0" applyNumberFormat="1" applyFont="1" applyFill="1" applyBorder="1" applyAlignment="1" applyProtection="1">
      <alignment horizontal="right" vertical="center" wrapText="1"/>
    </xf>
    <xf numFmtId="164" fontId="7" fillId="40" borderId="85" xfId="0" applyNumberFormat="1" applyFont="1" applyFill="1" applyBorder="1" applyAlignment="1" applyProtection="1">
      <alignment horizontal="center" vertical="center" wrapText="1"/>
    </xf>
    <xf numFmtId="2" fontId="7" fillId="40" borderId="85" xfId="0" applyNumberFormat="1" applyFont="1" applyFill="1" applyBorder="1" applyAlignment="1" applyProtection="1">
      <alignment horizontal="right" vertical="center" wrapText="1"/>
    </xf>
    <xf numFmtId="2" fontId="7" fillId="40" borderId="85" xfId="0" applyNumberFormat="1" applyFont="1" applyFill="1" applyBorder="1" applyAlignment="1" applyProtection="1">
      <alignment horizontal="center" vertical="center" wrapText="1"/>
    </xf>
    <xf numFmtId="0" fontId="7" fillId="40" borderId="86" xfId="0" applyFont="1" applyFill="1" applyBorder="1" applyAlignment="1" applyProtection="1">
      <alignment horizontal="center" vertical="center" wrapText="1"/>
    </xf>
    <xf numFmtId="0" fontId="7" fillId="37" borderId="87" xfId="0" applyFont="1" applyFill="1" applyBorder="1" applyAlignment="1" applyProtection="1">
      <alignment horizontal="center" vertical="center" wrapText="1"/>
    </xf>
    <xf numFmtId="0" fontId="7" fillId="37" borderId="88" xfId="0" applyFont="1" applyFill="1" applyBorder="1" applyAlignment="1" applyProtection="1">
      <alignment horizontal="centerContinuous" vertical="center" wrapText="1"/>
    </xf>
    <xf numFmtId="0" fontId="7" fillId="37" borderId="89" xfId="0" applyFont="1" applyFill="1" applyBorder="1" applyAlignment="1" applyProtection="1">
      <alignment horizontal="center" vertical="center" wrapText="1"/>
    </xf>
    <xf numFmtId="0" fontId="7" fillId="37" borderId="90" xfId="0" applyFont="1" applyFill="1" applyBorder="1" applyAlignment="1" applyProtection="1">
      <alignment horizontal="centerContinuous" vertical="center" wrapText="1"/>
    </xf>
    <xf numFmtId="0" fontId="7" fillId="37" borderId="91" xfId="0" applyFont="1" applyFill="1" applyBorder="1" applyAlignment="1" applyProtection="1">
      <alignment horizontal="center" vertical="center" wrapText="1"/>
    </xf>
    <xf numFmtId="0" fontId="7" fillId="37" borderId="92" xfId="0" applyFont="1" applyFill="1" applyBorder="1" applyAlignment="1" applyProtection="1">
      <alignment horizontal="centerContinuous" vertical="center" wrapText="1"/>
    </xf>
    <xf numFmtId="0" fontId="7" fillId="37" borderId="93" xfId="0" applyFont="1" applyFill="1" applyBorder="1" applyAlignment="1" applyProtection="1">
      <alignment horizontal="centerContinuous" vertical="center" wrapText="1"/>
    </xf>
    <xf numFmtId="0" fontId="7" fillId="37" borderId="94" xfId="0" applyFont="1" applyFill="1" applyBorder="1" applyAlignment="1" applyProtection="1">
      <alignment horizontal="centerContinuous" vertical="center" wrapText="1"/>
    </xf>
    <xf numFmtId="0" fontId="7" fillId="39" borderId="74" xfId="0" applyFont="1" applyFill="1" applyBorder="1" applyAlignment="1" applyProtection="1">
      <alignment horizontal="centerContinuous" vertical="center" wrapText="1"/>
    </xf>
    <xf numFmtId="0" fontId="7" fillId="37" borderId="88" xfId="0" applyFont="1" applyFill="1" applyBorder="1" applyAlignment="1" applyProtection="1">
      <alignment horizontal="center" vertical="center" wrapText="1"/>
    </xf>
    <xf numFmtId="0" fontId="7" fillId="39" borderId="72" xfId="0" applyFont="1" applyFill="1" applyBorder="1" applyAlignment="1" applyProtection="1">
      <alignment horizontal="centerContinuous" vertical="center" wrapText="1"/>
    </xf>
    <xf numFmtId="0" fontId="7" fillId="37" borderId="88" xfId="0" applyFont="1" applyFill="1" applyBorder="1" applyAlignment="1" applyProtection="1">
      <alignment horizontal="left" vertical="center" wrapText="1"/>
    </xf>
    <xf numFmtId="0" fontId="7" fillId="37" borderId="88" xfId="0" applyFont="1" applyFill="1" applyBorder="1" applyAlignment="1" applyProtection="1">
      <alignment vertical="center" wrapText="1"/>
    </xf>
    <xf numFmtId="2" fontId="7" fillId="38" borderId="88" xfId="0" applyNumberFormat="1" applyFont="1" applyFill="1" applyBorder="1" applyAlignment="1" applyProtection="1">
      <alignment horizontal="left" vertical="center" wrapText="1"/>
    </xf>
    <xf numFmtId="2" fontId="7" fillId="39" borderId="88" xfId="0" applyNumberFormat="1" applyFont="1" applyFill="1" applyBorder="1" applyAlignment="1" applyProtection="1">
      <alignment horizontal="center" vertical="center" wrapText="1"/>
    </xf>
    <xf numFmtId="0" fontId="7" fillId="37" borderId="90" xfId="0" applyFont="1" applyFill="1" applyBorder="1" applyAlignment="1" applyProtection="1">
      <alignment horizontal="left" vertical="center" wrapText="1"/>
    </xf>
    <xf numFmtId="2" fontId="7" fillId="37" borderId="90" xfId="0" applyNumberFormat="1" applyFont="1" applyFill="1" applyBorder="1" applyAlignment="1" applyProtection="1">
      <alignment horizontal="center" vertical="center" wrapText="1"/>
    </xf>
    <xf numFmtId="0" fontId="7" fillId="37" borderId="92" xfId="0" applyFont="1" applyFill="1" applyBorder="1" applyAlignment="1" applyProtection="1">
      <alignment horizontal="left" vertical="center" wrapText="1"/>
    </xf>
    <xf numFmtId="164" fontId="7" fillId="37" borderId="92" xfId="0" applyNumberFormat="1" applyFont="1" applyFill="1" applyBorder="1" applyAlignment="1" applyProtection="1">
      <alignment horizontal="center" vertical="center" wrapText="1"/>
    </xf>
    <xf numFmtId="0" fontId="7" fillId="37" borderId="96" xfId="0" applyFont="1" applyFill="1" applyBorder="1" applyAlignment="1" applyProtection="1">
      <alignment horizontal="centerContinuous" vertical="center" wrapText="1"/>
    </xf>
    <xf numFmtId="164" fontId="7" fillId="37" borderId="95" xfId="0" applyNumberFormat="1" applyFont="1" applyFill="1" applyBorder="1" applyAlignment="1" applyProtection="1">
      <alignment horizontal="center" vertical="center" wrapText="1"/>
    </xf>
    <xf numFmtId="2" fontId="7" fillId="37" borderId="95" xfId="0" applyNumberFormat="1" applyFont="1" applyFill="1" applyBorder="1" applyAlignment="1" applyProtection="1">
      <alignment horizontal="right" vertical="center" wrapText="1"/>
    </xf>
    <xf numFmtId="2" fontId="7" fillId="37" borderId="95" xfId="0" applyNumberFormat="1" applyFont="1" applyFill="1" applyBorder="1" applyAlignment="1" applyProtection="1">
      <alignment horizontal="center" vertical="center" wrapText="1"/>
    </xf>
    <xf numFmtId="164" fontId="7" fillId="37" borderId="98" xfId="0" applyNumberFormat="1" applyFont="1" applyFill="1" applyBorder="1" applyAlignment="1" applyProtection="1">
      <alignment horizontal="right" vertical="center" wrapText="1"/>
    </xf>
    <xf numFmtId="164" fontId="7" fillId="37" borderId="99" xfId="0" applyNumberFormat="1" applyFont="1" applyFill="1" applyBorder="1" applyAlignment="1" applyProtection="1">
      <alignment horizontal="centerContinuous" vertical="center" wrapText="1"/>
    </xf>
    <xf numFmtId="2" fontId="7" fillId="37" borderId="101" xfId="0" applyNumberFormat="1" applyFont="1" applyFill="1" applyBorder="1" applyAlignment="1" applyProtection="1">
      <alignment horizontal="centerContinuous" vertical="center" wrapText="1"/>
    </xf>
    <xf numFmtId="164" fontId="7" fillId="37" borderId="102" xfId="0" applyNumberFormat="1" applyFont="1" applyFill="1" applyBorder="1" applyAlignment="1" applyProtection="1">
      <alignment horizontal="centerContinuous" vertical="center" wrapText="1"/>
    </xf>
    <xf numFmtId="164" fontId="7" fillId="37" borderId="101" xfId="0" applyNumberFormat="1" applyFont="1" applyFill="1" applyBorder="1" applyAlignment="1" applyProtection="1">
      <alignment horizontal="centerContinuous" vertical="center" wrapText="1"/>
    </xf>
    <xf numFmtId="164" fontId="7" fillId="37" borderId="100" xfId="0" applyNumberFormat="1" applyFont="1" applyFill="1" applyBorder="1" applyAlignment="1" applyProtection="1">
      <alignment horizontal="centerContinuous" vertical="center" wrapText="1"/>
    </xf>
    <xf numFmtId="164" fontId="7" fillId="37" borderId="97" xfId="0" applyNumberFormat="1" applyFont="1" applyFill="1" applyBorder="1" applyAlignment="1" applyProtection="1">
      <alignment horizontal="centerContinuous" vertical="center" wrapText="1"/>
    </xf>
    <xf numFmtId="2" fontId="7" fillId="37" borderId="98" xfId="0" applyNumberFormat="1" applyFont="1" applyFill="1" applyBorder="1" applyAlignment="1" applyProtection="1">
      <alignment horizontal="right" vertical="center" wrapText="1"/>
    </xf>
    <xf numFmtId="0" fontId="7" fillId="41" borderId="63" xfId="0" applyFont="1" applyFill="1" applyBorder="1" applyAlignment="1" applyProtection="1">
      <alignment horizontal="center" vertical="center" wrapText="1"/>
    </xf>
    <xf numFmtId="0" fontId="7" fillId="41" borderId="64" xfId="0" applyFont="1" applyFill="1" applyBorder="1" applyAlignment="1" applyProtection="1">
      <alignment horizontal="center" vertical="center" wrapText="1"/>
    </xf>
    <xf numFmtId="0" fontId="7" fillId="41" borderId="65" xfId="0" applyFont="1" applyFill="1" applyBorder="1" applyAlignment="1" applyProtection="1">
      <alignment horizontal="center" vertical="center" wrapText="1"/>
    </xf>
    <xf numFmtId="164" fontId="7" fillId="38" borderId="73" xfId="0" applyNumberFormat="1" applyFont="1" applyFill="1" applyBorder="1" applyAlignment="1" applyProtection="1">
      <alignment horizontal="center" vertical="center" wrapText="1"/>
    </xf>
  </cellXfs>
  <cellStyles count="194">
    <cellStyle name="=C:\WINNT\SYSTEM32\COMMAND.COM" xfId="1" xr:uid="{00000000-0005-0000-0000-000000000000}"/>
    <cellStyle name="=C:\WINNT\SYSTEM32\COMMAND.COM 2" xfId="2" xr:uid="{00000000-0005-0000-0000-000001000000}"/>
    <cellStyle name="=C:\WINNT\SYSTEM32\COMMAND.COM 3" xfId="3" xr:uid="{00000000-0005-0000-0000-000002000000}"/>
    <cellStyle name="=C:\WINNT\SYSTEM32\COMMAND.COM 4" xfId="4" xr:uid="{00000000-0005-0000-0000-000003000000}"/>
    <cellStyle name="=C:\WINNT\SYSTEM32\COMMAND.COM 5" xfId="5" xr:uid="{00000000-0005-0000-0000-000004000000}"/>
    <cellStyle name="=C:\WINNT\SYSTEM32\COMMAND.COM 6" xfId="6" xr:uid="{00000000-0005-0000-0000-000005000000}"/>
    <cellStyle name="=C:\WINNT\SYSTEM32\COMMAND.COM 7" xfId="7" xr:uid="{00000000-0005-0000-0000-000006000000}"/>
    <cellStyle name="=C:\WINNT\SYSTEM32\COMMAND.COM 8" xfId="157" xr:uid="{B21A0DB2-3495-49D0-AAD7-F7C85CA1263F}"/>
    <cellStyle name="=C:\WINNT\SYSTEM32\COMMAND.COM 9" xfId="181" xr:uid="{FEEA78BE-8BAE-4BC3-B19C-B7D7A561867D}"/>
    <cellStyle name="Accent" xfId="8" xr:uid="{00000000-0005-0000-0000-000007000000}"/>
    <cellStyle name="Accent 1" xfId="9" xr:uid="{00000000-0005-0000-0000-000008000000}"/>
    <cellStyle name="Accent 1 2" xfId="10" xr:uid="{00000000-0005-0000-0000-000009000000}"/>
    <cellStyle name="Accent 1 3" xfId="11" xr:uid="{00000000-0005-0000-0000-00000A000000}"/>
    <cellStyle name="Accent 1 4" xfId="12" xr:uid="{00000000-0005-0000-0000-00000B000000}"/>
    <cellStyle name="Accent 1 5" xfId="13" xr:uid="{00000000-0005-0000-0000-00000C000000}"/>
    <cellStyle name="Accent 1 6" xfId="14" xr:uid="{00000000-0005-0000-0000-00000D000000}"/>
    <cellStyle name="Accent 1 7" xfId="179" xr:uid="{3A0DF74A-B791-492A-AA56-4C7BA601A813}"/>
    <cellStyle name="Accent 2" xfId="15" xr:uid="{00000000-0005-0000-0000-00000E000000}"/>
    <cellStyle name="Accent 2 2" xfId="16" xr:uid="{00000000-0005-0000-0000-00000F000000}"/>
    <cellStyle name="Accent 2 3" xfId="17" xr:uid="{00000000-0005-0000-0000-000010000000}"/>
    <cellStyle name="Accent 2 4" xfId="18" xr:uid="{00000000-0005-0000-0000-000011000000}"/>
    <cellStyle name="Accent 2 5" xfId="19" xr:uid="{00000000-0005-0000-0000-000012000000}"/>
    <cellStyle name="Accent 2 6" xfId="20" xr:uid="{00000000-0005-0000-0000-000013000000}"/>
    <cellStyle name="Accent 2 7" xfId="178" xr:uid="{7EFF4F97-1CA6-4590-85C1-562A95FDFC22}"/>
    <cellStyle name="Accent 3" xfId="21" xr:uid="{00000000-0005-0000-0000-000014000000}"/>
    <cellStyle name="Accent 3 2" xfId="22" xr:uid="{00000000-0005-0000-0000-000015000000}"/>
    <cellStyle name="Accent 3 3" xfId="23" xr:uid="{00000000-0005-0000-0000-000016000000}"/>
    <cellStyle name="Accent 3 4" xfId="24" xr:uid="{00000000-0005-0000-0000-000017000000}"/>
    <cellStyle name="Accent 3 5" xfId="25" xr:uid="{00000000-0005-0000-0000-000018000000}"/>
    <cellStyle name="Accent 3 6" xfId="26" xr:uid="{00000000-0005-0000-0000-000019000000}"/>
    <cellStyle name="Accent 3 7" xfId="161" xr:uid="{A4D0F4CB-A2AB-4B82-8E3A-57E61E257466}"/>
    <cellStyle name="Accent 3 8" xfId="158" xr:uid="{9ED41F97-B357-4995-A635-A4DA6775503F}"/>
    <cellStyle name="Accent 4" xfId="27" xr:uid="{00000000-0005-0000-0000-00001A000000}"/>
    <cellStyle name="Accent 5" xfId="28" xr:uid="{00000000-0005-0000-0000-00001B000000}"/>
    <cellStyle name="Accent 6" xfId="29" xr:uid="{00000000-0005-0000-0000-00001C000000}"/>
    <cellStyle name="Accent 7" xfId="30" xr:uid="{00000000-0005-0000-0000-00001D000000}"/>
    <cellStyle name="Accent 8" xfId="31" xr:uid="{00000000-0005-0000-0000-00001E000000}"/>
    <cellStyle name="Accent 9" xfId="180" xr:uid="{5E1AEF43-4BA0-4E6F-B1B7-FB67C7461E94}"/>
    <cellStyle name="Bad" xfId="32" xr:uid="{00000000-0005-0000-0000-00001F000000}"/>
    <cellStyle name="Bad 2" xfId="33" xr:uid="{00000000-0005-0000-0000-000020000000}"/>
    <cellStyle name="Bad 3" xfId="34" xr:uid="{00000000-0005-0000-0000-000021000000}"/>
    <cellStyle name="Bad 4" xfId="35" xr:uid="{00000000-0005-0000-0000-000022000000}"/>
    <cellStyle name="Bad 5" xfId="36" xr:uid="{00000000-0005-0000-0000-000023000000}"/>
    <cellStyle name="Bad 6" xfId="37" xr:uid="{00000000-0005-0000-0000-000024000000}"/>
    <cellStyle name="Bad 7" xfId="159" xr:uid="{CFB254EC-492D-4D2A-B9F8-6A28723F1FE7}"/>
    <cellStyle name="Default" xfId="38" xr:uid="{00000000-0005-0000-0000-000025000000}"/>
    <cellStyle name="Dziesiętny 2" xfId="39" xr:uid="{00000000-0005-0000-0000-000026000000}"/>
    <cellStyle name="Dziesiętny 2 10" xfId="160" xr:uid="{4DBE96BC-D1F0-4E38-9BE7-416C6691998A}"/>
    <cellStyle name="Dziesiętny 2 11" xfId="189" xr:uid="{D8BC1308-7DC6-46BA-9D87-5D6FC7D05D14}"/>
    <cellStyle name="Dziesiętny 2 12" xfId="191" xr:uid="{1E5F783D-DF4A-482B-B024-7CB9BD84220C}"/>
    <cellStyle name="Dziesiętny 2 13" xfId="193" xr:uid="{E9AFB536-107D-4153-B22F-7BC7BECFB488}"/>
    <cellStyle name="Dziesiętny 2 2" xfId="40" xr:uid="{00000000-0005-0000-0000-000027000000}"/>
    <cellStyle name="Dziesiętny 2 2 10" xfId="162" xr:uid="{6CA17668-42FC-485F-BBFF-413624A2D1CF}"/>
    <cellStyle name="Dziesiętny 2 2 11" xfId="190" xr:uid="{FA3916A2-3524-4FCE-BB1D-C4A5CD0194A6}"/>
    <cellStyle name="Dziesiętny 2 2 2" xfId="41" xr:uid="{00000000-0005-0000-0000-000028000000}"/>
    <cellStyle name="Dziesiętny 2 2 3" xfId="42" xr:uid="{00000000-0005-0000-0000-000029000000}"/>
    <cellStyle name="Dziesiętny 2 2 4" xfId="43" xr:uid="{00000000-0005-0000-0000-00002A000000}"/>
    <cellStyle name="Dziesiętny 2 2 5" xfId="44" xr:uid="{00000000-0005-0000-0000-00002B000000}"/>
    <cellStyle name="Dziesiętny 2 2 6" xfId="45" xr:uid="{00000000-0005-0000-0000-00002C000000}"/>
    <cellStyle name="Dziesiętny 2 2 7" xfId="46" xr:uid="{00000000-0005-0000-0000-00002D000000}"/>
    <cellStyle name="Dziesiętny 2 2 8" xfId="47" xr:uid="{00000000-0005-0000-0000-00002E000000}"/>
    <cellStyle name="Dziesiętny 2 2 9" xfId="164" xr:uid="{70D95E6D-E0D0-4321-BC5A-9AAD21EBB3E6}"/>
    <cellStyle name="Dziesiętny 2 3" xfId="48" xr:uid="{00000000-0005-0000-0000-00002F000000}"/>
    <cellStyle name="Dziesiętny 2 4" xfId="49" xr:uid="{00000000-0005-0000-0000-000030000000}"/>
    <cellStyle name="Dziesiętny 2 5" xfId="50" xr:uid="{00000000-0005-0000-0000-000031000000}"/>
    <cellStyle name="Dziesiętny 2 6" xfId="51" xr:uid="{00000000-0005-0000-0000-000032000000}"/>
    <cellStyle name="Dziesiętny 2 7" xfId="52" xr:uid="{00000000-0005-0000-0000-000033000000}"/>
    <cellStyle name="Dziesiętny 2 8" xfId="53" xr:uid="{00000000-0005-0000-0000-000034000000}"/>
    <cellStyle name="Dziesiętny 2 9" xfId="163" xr:uid="{DC272105-C2CE-4DF8-AEEA-A59354596B0C}"/>
    <cellStyle name="Error" xfId="54" xr:uid="{00000000-0005-0000-0000-000035000000}"/>
    <cellStyle name="Error 2" xfId="55" xr:uid="{00000000-0005-0000-0000-000036000000}"/>
    <cellStyle name="Error 3" xfId="56" xr:uid="{00000000-0005-0000-0000-000037000000}"/>
    <cellStyle name="Error 4" xfId="57" xr:uid="{00000000-0005-0000-0000-000038000000}"/>
    <cellStyle name="Error 5" xfId="58" xr:uid="{00000000-0005-0000-0000-000039000000}"/>
    <cellStyle name="Error 6" xfId="59" xr:uid="{00000000-0005-0000-0000-00003A000000}"/>
    <cellStyle name="Error 7" xfId="165" xr:uid="{384A82F2-8D71-4BE6-8D33-A7D37CCA40AE}"/>
    <cellStyle name="Footnote" xfId="60" xr:uid="{00000000-0005-0000-0000-00003B000000}"/>
    <cellStyle name="Footnote 2" xfId="61" xr:uid="{00000000-0005-0000-0000-00003C000000}"/>
    <cellStyle name="Footnote 3" xfId="62" xr:uid="{00000000-0005-0000-0000-00003D000000}"/>
    <cellStyle name="Footnote 4" xfId="63" xr:uid="{00000000-0005-0000-0000-00003E000000}"/>
    <cellStyle name="Footnote 5" xfId="64" xr:uid="{00000000-0005-0000-0000-00003F000000}"/>
    <cellStyle name="Footnote 6" xfId="65" xr:uid="{00000000-0005-0000-0000-000040000000}"/>
    <cellStyle name="Footnote 7" xfId="183" xr:uid="{B03DA9AA-B809-45B9-AEF5-804FE423AAA1}"/>
    <cellStyle name="Good" xfId="66" xr:uid="{00000000-0005-0000-0000-000041000000}"/>
    <cellStyle name="Good 2" xfId="67" xr:uid="{00000000-0005-0000-0000-000042000000}"/>
    <cellStyle name="Good 3" xfId="68" xr:uid="{00000000-0005-0000-0000-000043000000}"/>
    <cellStyle name="Good 4" xfId="69" xr:uid="{00000000-0005-0000-0000-000044000000}"/>
    <cellStyle name="Good 5" xfId="70" xr:uid="{00000000-0005-0000-0000-000045000000}"/>
    <cellStyle name="Good 6" xfId="71" xr:uid="{00000000-0005-0000-0000-000046000000}"/>
    <cellStyle name="Good 7" xfId="166" xr:uid="{1A612D6A-7AD6-4040-8F3B-9D8F36F114C1}"/>
    <cellStyle name="Heading" xfId="72" xr:uid="{00000000-0005-0000-0000-000047000000}"/>
    <cellStyle name="Heading 1" xfId="73" xr:uid="{00000000-0005-0000-0000-000048000000}"/>
    <cellStyle name="Heading 1 2" xfId="74" xr:uid="{00000000-0005-0000-0000-000049000000}"/>
    <cellStyle name="Heading 1 3" xfId="75" xr:uid="{00000000-0005-0000-0000-00004A000000}"/>
    <cellStyle name="Heading 1 4" xfId="76" xr:uid="{00000000-0005-0000-0000-00004B000000}"/>
    <cellStyle name="Heading 1 5" xfId="77" xr:uid="{00000000-0005-0000-0000-00004C000000}"/>
    <cellStyle name="Heading 1 6" xfId="78" xr:uid="{00000000-0005-0000-0000-00004D000000}"/>
    <cellStyle name="Heading 1 7" xfId="167" xr:uid="{6500D872-9AD7-4C0F-8150-A7AB1384EC74}"/>
    <cellStyle name="Heading 2" xfId="79" xr:uid="{00000000-0005-0000-0000-00004E000000}"/>
    <cellStyle name="Heading 2 2" xfId="80" xr:uid="{00000000-0005-0000-0000-00004F000000}"/>
    <cellStyle name="Heading 2 3" xfId="81" xr:uid="{00000000-0005-0000-0000-000050000000}"/>
    <cellStyle name="Heading 2 4" xfId="82" xr:uid="{00000000-0005-0000-0000-000051000000}"/>
    <cellStyle name="Heading 2 5" xfId="83" xr:uid="{00000000-0005-0000-0000-000052000000}"/>
    <cellStyle name="Heading 2 6" xfId="84" xr:uid="{00000000-0005-0000-0000-000053000000}"/>
    <cellStyle name="Heading 2 7" xfId="168" xr:uid="{92E34DE8-A668-49C4-97E2-A1A0175946CF}"/>
    <cellStyle name="Heading 3" xfId="85" xr:uid="{00000000-0005-0000-0000-000054000000}"/>
    <cellStyle name="Heading 4" xfId="86" xr:uid="{00000000-0005-0000-0000-000055000000}"/>
    <cellStyle name="Heading 5" xfId="87" xr:uid="{00000000-0005-0000-0000-000056000000}"/>
    <cellStyle name="Heading 6" xfId="88" xr:uid="{00000000-0005-0000-0000-000057000000}"/>
    <cellStyle name="Heading 7" xfId="89" xr:uid="{00000000-0005-0000-0000-000058000000}"/>
    <cellStyle name="Hiperłącze" xfId="90" builtinId="8"/>
    <cellStyle name="Hiperłącze 2" xfId="91" xr:uid="{00000000-0005-0000-0000-00005A000000}"/>
    <cellStyle name="Hiperłącze 3" xfId="92" xr:uid="{00000000-0005-0000-0000-00005B000000}"/>
    <cellStyle name="Hiperłącze 4" xfId="93" xr:uid="{00000000-0005-0000-0000-00005C000000}"/>
    <cellStyle name="Hiperłącze 5" xfId="94" xr:uid="{00000000-0005-0000-0000-00005D000000}"/>
    <cellStyle name="Hiperłącze 6" xfId="95" xr:uid="{00000000-0005-0000-0000-00005E000000}"/>
    <cellStyle name="Hiperłącze 7" xfId="96" xr:uid="{00000000-0005-0000-0000-00005F000000}"/>
    <cellStyle name="Hiperłącze 8" xfId="97" xr:uid="{00000000-0005-0000-0000-000060000000}"/>
    <cellStyle name="Hiperłącze 9" xfId="171" xr:uid="{E7F1A8CE-00F2-4194-A3C0-6F0AF9126719}"/>
    <cellStyle name="Hyperlink" xfId="98" xr:uid="{00000000-0005-0000-0000-000061000000}"/>
    <cellStyle name="Hyperlink 2" xfId="99" xr:uid="{00000000-0005-0000-0000-000062000000}"/>
    <cellStyle name="Hyperlink 3" xfId="100" xr:uid="{00000000-0005-0000-0000-000063000000}"/>
    <cellStyle name="Hyperlink 4" xfId="101" xr:uid="{00000000-0005-0000-0000-000064000000}"/>
    <cellStyle name="Hyperlink 5" xfId="169" xr:uid="{44887457-4233-4E31-9363-8E8AF8A87DF4}"/>
    <cellStyle name="Neutral" xfId="102" xr:uid="{00000000-0005-0000-0000-000065000000}"/>
    <cellStyle name="Neutral 2" xfId="103" xr:uid="{00000000-0005-0000-0000-000066000000}"/>
    <cellStyle name="Neutral 3" xfId="104" xr:uid="{00000000-0005-0000-0000-000067000000}"/>
    <cellStyle name="Neutral 4" xfId="105" xr:uid="{00000000-0005-0000-0000-000068000000}"/>
    <cellStyle name="Neutral 5" xfId="106" xr:uid="{00000000-0005-0000-0000-000069000000}"/>
    <cellStyle name="Neutral 6" xfId="107" xr:uid="{00000000-0005-0000-0000-00006A000000}"/>
    <cellStyle name="Neutral 7" xfId="173" xr:uid="{414DC669-9531-47CB-9E16-7E1564E07F0A}"/>
    <cellStyle name="Neutral 8" xfId="170" xr:uid="{65083C39-09DA-43D0-9CF6-8CA68D8D26FE}"/>
    <cellStyle name="Normalny" xfId="0" builtinId="0" customBuiltin="1"/>
    <cellStyle name="Normalny 2" xfId="108" xr:uid="{00000000-0005-0000-0000-00006C000000}"/>
    <cellStyle name="Normalny 2 2" xfId="109" xr:uid="{00000000-0005-0000-0000-00006D000000}"/>
    <cellStyle name="Normalny 2 3" xfId="110" xr:uid="{00000000-0005-0000-0000-00006E000000}"/>
    <cellStyle name="Normalny 2 4" xfId="111" xr:uid="{00000000-0005-0000-0000-00006F000000}"/>
    <cellStyle name="Normalny 2 5" xfId="112" xr:uid="{00000000-0005-0000-0000-000070000000}"/>
    <cellStyle name="Normalny 2 6" xfId="113" xr:uid="{00000000-0005-0000-0000-000071000000}"/>
    <cellStyle name="Normalny 2 7" xfId="114" xr:uid="{00000000-0005-0000-0000-000072000000}"/>
    <cellStyle name="Normalny 2 8" xfId="174" xr:uid="{9E7C8491-B0C5-4EEE-ABD5-FD369BDA7AAB}"/>
    <cellStyle name="Normalny 2 9" xfId="172" xr:uid="{F119D1C5-C60F-4181-8FF1-C276F3D010BF}"/>
    <cellStyle name="Normalny 3" xfId="115" xr:uid="{00000000-0005-0000-0000-000073000000}"/>
    <cellStyle name="Normalny 3 2" xfId="116" xr:uid="{00000000-0005-0000-0000-000074000000}"/>
    <cellStyle name="Normalny 3 3" xfId="117" xr:uid="{00000000-0005-0000-0000-000075000000}"/>
    <cellStyle name="Normalny 3 4" xfId="118" xr:uid="{00000000-0005-0000-0000-000076000000}"/>
    <cellStyle name="Normalny 3 5" xfId="119" xr:uid="{00000000-0005-0000-0000-000077000000}"/>
    <cellStyle name="Normalny 3 6" xfId="120" xr:uid="{00000000-0005-0000-0000-000078000000}"/>
    <cellStyle name="Normalny 3 7" xfId="121" xr:uid="{00000000-0005-0000-0000-000079000000}"/>
    <cellStyle name="Normalny 3 8" xfId="175" xr:uid="{B7DC45D0-7D71-4876-9125-E9BF850FCCE4}"/>
    <cellStyle name="Normalny 3 9" xfId="184" xr:uid="{7402859E-B2EE-4B93-B264-504610C2797C}"/>
    <cellStyle name="Normalny 4" xfId="122" xr:uid="{00000000-0005-0000-0000-00007A000000}"/>
    <cellStyle name="Normalny 5" xfId="123" xr:uid="{00000000-0005-0000-0000-00007B000000}"/>
    <cellStyle name="Normalny 6" xfId="124" xr:uid="{00000000-0005-0000-0000-00007C000000}"/>
    <cellStyle name="Normalny 7" xfId="125" xr:uid="{00000000-0005-0000-0000-00007D000000}"/>
    <cellStyle name="Normalny 8" xfId="126" xr:uid="{00000000-0005-0000-0000-00007E000000}"/>
    <cellStyle name="Normalny 9" xfId="182" xr:uid="{F206870D-74D1-46CE-AA6F-5EB6B858095D}"/>
    <cellStyle name="Note" xfId="127" xr:uid="{00000000-0005-0000-0000-00007F000000}"/>
    <cellStyle name="Note 2" xfId="128" xr:uid="{00000000-0005-0000-0000-000080000000}"/>
    <cellStyle name="Note 3" xfId="129" xr:uid="{00000000-0005-0000-0000-000081000000}"/>
    <cellStyle name="Note 4" xfId="130" xr:uid="{00000000-0005-0000-0000-000082000000}"/>
    <cellStyle name="Note 5" xfId="131" xr:uid="{00000000-0005-0000-0000-000083000000}"/>
    <cellStyle name="Note 6" xfId="132" xr:uid="{00000000-0005-0000-0000-000084000000}"/>
    <cellStyle name="Note 7" xfId="185" xr:uid="{39E6A0D8-2F4B-4D22-A273-890CD84B1E32}"/>
    <cellStyle name="Procentowy" xfId="192" builtinId="5"/>
    <cellStyle name="Result" xfId="133" xr:uid="{00000000-0005-0000-0000-000085000000}"/>
    <cellStyle name="Result 2" xfId="134" xr:uid="{00000000-0005-0000-0000-000086000000}"/>
    <cellStyle name="Result 3" xfId="135" xr:uid="{00000000-0005-0000-0000-000087000000}"/>
    <cellStyle name="Result 4" xfId="136" xr:uid="{00000000-0005-0000-0000-000088000000}"/>
    <cellStyle name="Result 5" xfId="137" xr:uid="{00000000-0005-0000-0000-000089000000}"/>
    <cellStyle name="Result 6" xfId="138" xr:uid="{00000000-0005-0000-0000-00008A000000}"/>
    <cellStyle name="Status" xfId="139" xr:uid="{00000000-0005-0000-0000-00008B000000}"/>
    <cellStyle name="Status 2" xfId="140" xr:uid="{00000000-0005-0000-0000-00008C000000}"/>
    <cellStyle name="Status 3" xfId="141" xr:uid="{00000000-0005-0000-0000-00008D000000}"/>
    <cellStyle name="Status 4" xfId="142" xr:uid="{00000000-0005-0000-0000-00008E000000}"/>
    <cellStyle name="Status 5" xfId="143" xr:uid="{00000000-0005-0000-0000-00008F000000}"/>
    <cellStyle name="Status 6" xfId="144" xr:uid="{00000000-0005-0000-0000-000090000000}"/>
    <cellStyle name="Status 7" xfId="176" xr:uid="{B180FA8C-2395-430C-9FB9-A86F13154AF9}"/>
    <cellStyle name="Status 8" xfId="186" xr:uid="{72A0B82C-2297-49A0-BF4F-265C7EE24068}"/>
    <cellStyle name="Text" xfId="145" xr:uid="{00000000-0005-0000-0000-000091000000}"/>
    <cellStyle name="Text 2" xfId="146" xr:uid="{00000000-0005-0000-0000-000092000000}"/>
    <cellStyle name="Text 3" xfId="147" xr:uid="{00000000-0005-0000-0000-000093000000}"/>
    <cellStyle name="Text 4" xfId="148" xr:uid="{00000000-0005-0000-0000-000094000000}"/>
    <cellStyle name="Text 5" xfId="149" xr:uid="{00000000-0005-0000-0000-000095000000}"/>
    <cellStyle name="Text 6" xfId="150" xr:uid="{00000000-0005-0000-0000-000096000000}"/>
    <cellStyle name="Text 7" xfId="177" xr:uid="{D3F15AC0-B348-408C-93DE-86D52C9A2397}"/>
    <cellStyle name="Text 8" xfId="187" xr:uid="{8950A917-805D-4946-B453-DCA2D41443E4}"/>
    <cellStyle name="Warning" xfId="151" xr:uid="{00000000-0005-0000-0000-000097000000}"/>
    <cellStyle name="Warning 2" xfId="152" xr:uid="{00000000-0005-0000-0000-000098000000}"/>
    <cellStyle name="Warning 3" xfId="153" xr:uid="{00000000-0005-0000-0000-000099000000}"/>
    <cellStyle name="Warning 4" xfId="154" xr:uid="{00000000-0005-0000-0000-00009A000000}"/>
    <cellStyle name="Warning 5" xfId="155" xr:uid="{00000000-0005-0000-0000-00009B000000}"/>
    <cellStyle name="Warning 6" xfId="156" xr:uid="{00000000-0005-0000-0000-00009C000000}"/>
    <cellStyle name="Warning 7" xfId="188" xr:uid="{08707B9E-367E-4A44-982B-33197304691E}"/>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C0"/>
      <color rgb="FF339933"/>
      <color rgb="FFCCFF33"/>
      <color rgb="FFFFFF66"/>
      <color rgb="FFCCCC00"/>
      <color rgb="FF99CC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267</xdr:row>
      <xdr:rowOff>0</xdr:rowOff>
    </xdr:from>
    <xdr:to>
      <xdr:col>4</xdr:col>
      <xdr:colOff>1562100</xdr:colOff>
      <xdr:row>267</xdr:row>
      <xdr:rowOff>398018</xdr:rowOff>
    </xdr:to>
    <xdr:sp macro="" textlink="">
      <xdr:nvSpPr>
        <xdr:cNvPr id="1431" name="Obraz 1">
          <a:extLst>
            <a:ext uri="{FF2B5EF4-FFF2-40B4-BE49-F238E27FC236}">
              <a16:creationId xmlns:a16="http://schemas.microsoft.com/office/drawing/2014/main" id="{BF953D82-7AA1-4457-804D-5A3FBF8C80D3}"/>
            </a:ext>
          </a:extLst>
        </xdr:cNvPr>
        <xdr:cNvSpPr>
          <a:spLocks noChangeArrowheads="1"/>
        </xdr:cNvSpPr>
      </xdr:nvSpPr>
      <xdr:spPr bwMode="auto">
        <a:xfrm>
          <a:off x="30546675" y="228180900"/>
          <a:ext cx="156210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4</xdr:col>
      <xdr:colOff>0</xdr:colOff>
      <xdr:row>267</xdr:row>
      <xdr:rowOff>0</xdr:rowOff>
    </xdr:from>
    <xdr:to>
      <xdr:col>4</xdr:col>
      <xdr:colOff>1152525</xdr:colOff>
      <xdr:row>267</xdr:row>
      <xdr:rowOff>171450</xdr:rowOff>
    </xdr:to>
    <xdr:sp macro="" textlink="">
      <xdr:nvSpPr>
        <xdr:cNvPr id="1432" name="Obraz 2">
          <a:extLst>
            <a:ext uri="{FF2B5EF4-FFF2-40B4-BE49-F238E27FC236}">
              <a16:creationId xmlns:a16="http://schemas.microsoft.com/office/drawing/2014/main" id="{357C4590-DC40-42A5-87D3-B2D855272D1D}"/>
            </a:ext>
          </a:extLst>
        </xdr:cNvPr>
        <xdr:cNvSpPr>
          <a:spLocks noChangeArrowheads="1"/>
        </xdr:cNvSpPr>
      </xdr:nvSpPr>
      <xdr:spPr bwMode="auto">
        <a:xfrm>
          <a:off x="30737175" y="229485825"/>
          <a:ext cx="11525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5</xdr:col>
      <xdr:colOff>193305</xdr:colOff>
      <xdr:row>341</xdr:row>
      <xdr:rowOff>511098</xdr:rowOff>
    </xdr:from>
    <xdr:to>
      <xdr:col>5</xdr:col>
      <xdr:colOff>1037566</xdr:colOff>
      <xdr:row>341</xdr:row>
      <xdr:rowOff>995851</xdr:rowOff>
    </xdr:to>
    <xdr:sp macro="" textlink="">
      <xdr:nvSpPr>
        <xdr:cNvPr id="1433" name="Obraz 3">
          <a:extLst>
            <a:ext uri="{FF2B5EF4-FFF2-40B4-BE49-F238E27FC236}">
              <a16:creationId xmlns:a16="http://schemas.microsoft.com/office/drawing/2014/main" id="{00169C16-1B41-414E-8F14-88FF4E6B811A}"/>
            </a:ext>
          </a:extLst>
        </xdr:cNvPr>
        <xdr:cNvSpPr>
          <a:spLocks noChangeArrowheads="1"/>
        </xdr:cNvSpPr>
      </xdr:nvSpPr>
      <xdr:spPr bwMode="auto">
        <a:xfrm>
          <a:off x="10856659" y="5552378"/>
          <a:ext cx="844261" cy="4113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4</xdr:col>
      <xdr:colOff>0</xdr:colOff>
      <xdr:row>267</xdr:row>
      <xdr:rowOff>0</xdr:rowOff>
    </xdr:from>
    <xdr:to>
      <xdr:col>4</xdr:col>
      <xdr:colOff>1485900</xdr:colOff>
      <xdr:row>267</xdr:row>
      <xdr:rowOff>321818</xdr:rowOff>
    </xdr:to>
    <xdr:sp macro="" textlink="">
      <xdr:nvSpPr>
        <xdr:cNvPr id="1434" name="Obraz 5">
          <a:extLst>
            <a:ext uri="{FF2B5EF4-FFF2-40B4-BE49-F238E27FC236}">
              <a16:creationId xmlns:a16="http://schemas.microsoft.com/office/drawing/2014/main" id="{4225D4A1-3EDB-4105-844F-67B0D206B652}"/>
            </a:ext>
          </a:extLst>
        </xdr:cNvPr>
        <xdr:cNvSpPr>
          <a:spLocks noChangeArrowheads="1"/>
        </xdr:cNvSpPr>
      </xdr:nvSpPr>
      <xdr:spPr bwMode="auto">
        <a:xfrm>
          <a:off x="30613350" y="236781975"/>
          <a:ext cx="14859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4</xdr:col>
      <xdr:colOff>0</xdr:colOff>
      <xdr:row>267</xdr:row>
      <xdr:rowOff>0</xdr:rowOff>
    </xdr:from>
    <xdr:to>
      <xdr:col>4</xdr:col>
      <xdr:colOff>771525</xdr:colOff>
      <xdr:row>267</xdr:row>
      <xdr:rowOff>142875</xdr:rowOff>
    </xdr:to>
    <xdr:sp macro="" textlink="">
      <xdr:nvSpPr>
        <xdr:cNvPr id="1435" name="Obraz 7">
          <a:extLst>
            <a:ext uri="{FF2B5EF4-FFF2-40B4-BE49-F238E27FC236}">
              <a16:creationId xmlns:a16="http://schemas.microsoft.com/office/drawing/2014/main" id="{A02C1AEF-50BB-49F6-8739-2B5B1045D4BB}"/>
            </a:ext>
          </a:extLst>
        </xdr:cNvPr>
        <xdr:cNvSpPr>
          <a:spLocks noChangeArrowheads="1"/>
        </xdr:cNvSpPr>
      </xdr:nvSpPr>
      <xdr:spPr bwMode="auto">
        <a:xfrm>
          <a:off x="30899100" y="238191675"/>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oneCellAnchor>
    <xdr:from>
      <xdr:col>4</xdr:col>
      <xdr:colOff>0</xdr:colOff>
      <xdr:row>267</xdr:row>
      <xdr:rowOff>0</xdr:rowOff>
    </xdr:from>
    <xdr:ext cx="771525" cy="142875"/>
    <xdr:sp macro="" textlink="">
      <xdr:nvSpPr>
        <xdr:cNvPr id="20" name="Obraz 7">
          <a:extLst>
            <a:ext uri="{FF2B5EF4-FFF2-40B4-BE49-F238E27FC236}">
              <a16:creationId xmlns:a16="http://schemas.microsoft.com/office/drawing/2014/main" id="{CB13FA2B-7A53-41E2-9A45-DA99C7CA0699}"/>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267</xdr:row>
      <xdr:rowOff>0</xdr:rowOff>
    </xdr:from>
    <xdr:ext cx="771525" cy="142875"/>
    <xdr:sp macro="" textlink="">
      <xdr:nvSpPr>
        <xdr:cNvPr id="21" name="Obraz 7">
          <a:extLst>
            <a:ext uri="{FF2B5EF4-FFF2-40B4-BE49-F238E27FC236}">
              <a16:creationId xmlns:a16="http://schemas.microsoft.com/office/drawing/2014/main" id="{8F955F03-9F1D-4A76-A81F-8DDEE69FD836}"/>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22" name="Obraz 7">
          <a:extLst>
            <a:ext uri="{FF2B5EF4-FFF2-40B4-BE49-F238E27FC236}">
              <a16:creationId xmlns:a16="http://schemas.microsoft.com/office/drawing/2014/main" id="{216EEFAF-A53F-49C9-B004-B8AF4A113CC5}"/>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23" name="Obraz 7">
          <a:extLst>
            <a:ext uri="{FF2B5EF4-FFF2-40B4-BE49-F238E27FC236}">
              <a16:creationId xmlns:a16="http://schemas.microsoft.com/office/drawing/2014/main" id="{4D845F5E-CD9B-4CA2-87BA-D4D2CD6A94CC}"/>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24" name="Obraz 7">
          <a:extLst>
            <a:ext uri="{FF2B5EF4-FFF2-40B4-BE49-F238E27FC236}">
              <a16:creationId xmlns:a16="http://schemas.microsoft.com/office/drawing/2014/main" id="{D51D5A00-6F61-437F-82E7-18A120432A8E}"/>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25" name="Obraz 7">
          <a:extLst>
            <a:ext uri="{FF2B5EF4-FFF2-40B4-BE49-F238E27FC236}">
              <a16:creationId xmlns:a16="http://schemas.microsoft.com/office/drawing/2014/main" id="{98B2845B-0403-4EA7-B3F4-94E0CC440F13}"/>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26" name="Obraz 7">
          <a:extLst>
            <a:ext uri="{FF2B5EF4-FFF2-40B4-BE49-F238E27FC236}">
              <a16:creationId xmlns:a16="http://schemas.microsoft.com/office/drawing/2014/main" id="{050E66AF-3464-4A4D-AA46-60E206EF3662}"/>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27" name="Obraz 7">
          <a:extLst>
            <a:ext uri="{FF2B5EF4-FFF2-40B4-BE49-F238E27FC236}">
              <a16:creationId xmlns:a16="http://schemas.microsoft.com/office/drawing/2014/main" id="{9C1D53FC-43FD-4F2B-A9BC-1C7AB46812F6}"/>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28" name="Obraz 7">
          <a:extLst>
            <a:ext uri="{FF2B5EF4-FFF2-40B4-BE49-F238E27FC236}">
              <a16:creationId xmlns:a16="http://schemas.microsoft.com/office/drawing/2014/main" id="{89DE27EE-C666-4454-B2B0-89FC4E63C9B0}"/>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29" name="Obraz 7">
          <a:extLst>
            <a:ext uri="{FF2B5EF4-FFF2-40B4-BE49-F238E27FC236}">
              <a16:creationId xmlns:a16="http://schemas.microsoft.com/office/drawing/2014/main" id="{744BC15A-4FB4-4092-BAA8-FDA13DAE36C1}"/>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30" name="Obraz 7">
          <a:extLst>
            <a:ext uri="{FF2B5EF4-FFF2-40B4-BE49-F238E27FC236}">
              <a16:creationId xmlns:a16="http://schemas.microsoft.com/office/drawing/2014/main" id="{6D5905BF-C2ED-4827-B8B2-0374294B0DF5}"/>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31" name="Obraz 7">
          <a:extLst>
            <a:ext uri="{FF2B5EF4-FFF2-40B4-BE49-F238E27FC236}">
              <a16:creationId xmlns:a16="http://schemas.microsoft.com/office/drawing/2014/main" id="{FF6D94EE-5D15-4352-9579-E9BFA3B6E599}"/>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oneCellAnchor>
    <xdr:from>
      <xdr:col>4</xdr:col>
      <xdr:colOff>0</xdr:colOff>
      <xdr:row>312</xdr:row>
      <xdr:rowOff>0</xdr:rowOff>
    </xdr:from>
    <xdr:ext cx="771525" cy="142875"/>
    <xdr:sp macro="" textlink="">
      <xdr:nvSpPr>
        <xdr:cNvPr id="32" name="Obraz 7">
          <a:extLst>
            <a:ext uri="{FF2B5EF4-FFF2-40B4-BE49-F238E27FC236}">
              <a16:creationId xmlns:a16="http://schemas.microsoft.com/office/drawing/2014/main" id="{861D9BCB-77FA-4CE8-B1F2-2B37C231B847}"/>
            </a:ext>
          </a:extLst>
        </xdr:cNvPr>
        <xdr:cNvSpPr>
          <a:spLocks noChangeArrowheads="1"/>
        </xdr:cNvSpPr>
      </xdr:nvSpPr>
      <xdr:spPr bwMode="auto">
        <a:xfrm>
          <a:off x="31527750" y="353949000"/>
          <a:ext cx="7715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3</xdr:col>
      <xdr:colOff>133350</xdr:colOff>
      <xdr:row>21</xdr:row>
      <xdr:rowOff>0</xdr:rowOff>
    </xdr:from>
    <xdr:to>
      <xdr:col>3</xdr:col>
      <xdr:colOff>4210050</xdr:colOff>
      <xdr:row>21</xdr:row>
      <xdr:rowOff>180975</xdr:rowOff>
    </xdr:to>
    <xdr:sp macro="" textlink="" fLocksText="0">
      <xdr:nvSpPr>
        <xdr:cNvPr id="3094" name="pole tekstowe 1">
          <a:extLst>
            <a:ext uri="{FF2B5EF4-FFF2-40B4-BE49-F238E27FC236}">
              <a16:creationId xmlns:a16="http://schemas.microsoft.com/office/drawing/2014/main" id="{C6FC20F1-83D2-4FBE-9EA3-4AE71DFAD997}"/>
            </a:ext>
          </a:extLst>
        </xdr:cNvPr>
        <xdr:cNvSpPr txBox="1">
          <a:spLocks noChangeArrowheads="1"/>
        </xdr:cNvSpPr>
      </xdr:nvSpPr>
      <xdr:spPr bwMode="auto">
        <a:xfrm>
          <a:off x="35490150" y="55664100"/>
          <a:ext cx="40767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3</xdr:col>
      <xdr:colOff>133350</xdr:colOff>
      <xdr:row>36</xdr:row>
      <xdr:rowOff>28575</xdr:rowOff>
    </xdr:from>
    <xdr:to>
      <xdr:col>3</xdr:col>
      <xdr:colOff>4210050</xdr:colOff>
      <xdr:row>36</xdr:row>
      <xdr:rowOff>212627</xdr:rowOff>
    </xdr:to>
    <xdr:sp macro="" textlink="" fLocksText="0">
      <xdr:nvSpPr>
        <xdr:cNvPr id="3097" name="pole tekstowe 2">
          <a:extLst>
            <a:ext uri="{FF2B5EF4-FFF2-40B4-BE49-F238E27FC236}">
              <a16:creationId xmlns:a16="http://schemas.microsoft.com/office/drawing/2014/main" id="{CA34988F-2957-445B-82F0-D93A1AD92B23}"/>
            </a:ext>
          </a:extLst>
        </xdr:cNvPr>
        <xdr:cNvSpPr txBox="1">
          <a:spLocks noChangeArrowheads="1"/>
        </xdr:cNvSpPr>
      </xdr:nvSpPr>
      <xdr:spPr bwMode="auto">
        <a:xfrm>
          <a:off x="35490150" y="91478100"/>
          <a:ext cx="40767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3</xdr:col>
      <xdr:colOff>133350</xdr:colOff>
      <xdr:row>21</xdr:row>
      <xdr:rowOff>0</xdr:rowOff>
    </xdr:from>
    <xdr:to>
      <xdr:col>3</xdr:col>
      <xdr:colOff>4210050</xdr:colOff>
      <xdr:row>21</xdr:row>
      <xdr:rowOff>561471</xdr:rowOff>
    </xdr:to>
    <xdr:sp macro="" textlink="" fLocksText="0">
      <xdr:nvSpPr>
        <xdr:cNvPr id="3098" name="pole tekstowe 12">
          <a:extLst>
            <a:ext uri="{FF2B5EF4-FFF2-40B4-BE49-F238E27FC236}">
              <a16:creationId xmlns:a16="http://schemas.microsoft.com/office/drawing/2014/main" id="{41B1869C-52CB-4C7F-A450-27A53BB5D1EA}"/>
            </a:ext>
          </a:extLst>
        </xdr:cNvPr>
        <xdr:cNvSpPr txBox="1">
          <a:spLocks noChangeArrowheads="1"/>
        </xdr:cNvSpPr>
      </xdr:nvSpPr>
      <xdr:spPr bwMode="auto">
        <a:xfrm>
          <a:off x="35490150" y="55816500"/>
          <a:ext cx="4076700" cy="542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3</xdr:col>
      <xdr:colOff>4314825</xdr:colOff>
      <xdr:row>4</xdr:row>
      <xdr:rowOff>0</xdr:rowOff>
    </xdr:from>
    <xdr:to>
      <xdr:col>3</xdr:col>
      <xdr:colOff>4352925</xdr:colOff>
      <xdr:row>4</xdr:row>
      <xdr:rowOff>0</xdr:rowOff>
    </xdr:to>
    <xdr:sp macro="" textlink="" fLocksText="0">
      <xdr:nvSpPr>
        <xdr:cNvPr id="3099" name="pole tekstowe 3">
          <a:extLst>
            <a:ext uri="{FF2B5EF4-FFF2-40B4-BE49-F238E27FC236}">
              <a16:creationId xmlns:a16="http://schemas.microsoft.com/office/drawing/2014/main" id="{B82C6377-5028-4AC8-B5CC-FFAFF79A7DA7}"/>
            </a:ext>
          </a:extLst>
        </xdr:cNvPr>
        <xdr:cNvSpPr txBox="1">
          <a:spLocks noChangeArrowheads="1"/>
        </xdr:cNvSpPr>
      </xdr:nvSpPr>
      <xdr:spPr bwMode="auto">
        <a:xfrm>
          <a:off x="39671625" y="58902600"/>
          <a:ext cx="38100" cy="19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3</xdr:col>
      <xdr:colOff>1257300</xdr:colOff>
      <xdr:row>34</xdr:row>
      <xdr:rowOff>2619375</xdr:rowOff>
    </xdr:from>
    <xdr:to>
      <xdr:col>3</xdr:col>
      <xdr:colOff>2495550</xdr:colOff>
      <xdr:row>34</xdr:row>
      <xdr:rowOff>3123641</xdr:rowOff>
    </xdr:to>
    <xdr:sp macro="" textlink="">
      <xdr:nvSpPr>
        <xdr:cNvPr id="3102" name="Obraz 7">
          <a:extLst>
            <a:ext uri="{FF2B5EF4-FFF2-40B4-BE49-F238E27FC236}">
              <a16:creationId xmlns:a16="http://schemas.microsoft.com/office/drawing/2014/main" id="{326D7D29-A5D2-45CB-8A9F-B6EC776B997F}"/>
            </a:ext>
          </a:extLst>
        </xdr:cNvPr>
        <xdr:cNvSpPr>
          <a:spLocks noChangeArrowheads="1"/>
        </xdr:cNvSpPr>
      </xdr:nvSpPr>
      <xdr:spPr bwMode="auto">
        <a:xfrm>
          <a:off x="36614100" y="88877775"/>
          <a:ext cx="1238250" cy="4667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3</xdr:col>
      <xdr:colOff>1428750</xdr:colOff>
      <xdr:row>33</xdr:row>
      <xdr:rowOff>295275</xdr:rowOff>
    </xdr:from>
    <xdr:to>
      <xdr:col>3</xdr:col>
      <xdr:colOff>2362200</xdr:colOff>
      <xdr:row>33</xdr:row>
      <xdr:rowOff>1314582</xdr:rowOff>
    </xdr:to>
    <xdr:sp macro="" textlink="">
      <xdr:nvSpPr>
        <xdr:cNvPr id="3104" name="Obraz 6">
          <a:extLst>
            <a:ext uri="{FF2B5EF4-FFF2-40B4-BE49-F238E27FC236}">
              <a16:creationId xmlns:a16="http://schemas.microsoft.com/office/drawing/2014/main" id="{5229E343-9C0C-4FA4-B84A-157F59942834}"/>
            </a:ext>
          </a:extLst>
        </xdr:cNvPr>
        <xdr:cNvSpPr>
          <a:spLocks noChangeArrowheads="1"/>
        </xdr:cNvSpPr>
      </xdr:nvSpPr>
      <xdr:spPr bwMode="auto">
        <a:xfrm>
          <a:off x="36785550" y="82629375"/>
          <a:ext cx="933450" cy="8572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3</xdr:col>
      <xdr:colOff>133350</xdr:colOff>
      <xdr:row>21</xdr:row>
      <xdr:rowOff>0</xdr:rowOff>
    </xdr:from>
    <xdr:to>
      <xdr:col>3</xdr:col>
      <xdr:colOff>4210050</xdr:colOff>
      <xdr:row>21</xdr:row>
      <xdr:rowOff>475746</xdr:rowOff>
    </xdr:to>
    <xdr:sp macro="" textlink="" fLocksText="0">
      <xdr:nvSpPr>
        <xdr:cNvPr id="3106" name="pole tekstowe 20">
          <a:extLst>
            <a:ext uri="{FF2B5EF4-FFF2-40B4-BE49-F238E27FC236}">
              <a16:creationId xmlns:a16="http://schemas.microsoft.com/office/drawing/2014/main" id="{F2E4BFDB-CA23-4C6F-8B36-DBC033EE299F}"/>
            </a:ext>
          </a:extLst>
        </xdr:cNvPr>
        <xdr:cNvSpPr txBox="1">
          <a:spLocks noChangeArrowheads="1"/>
        </xdr:cNvSpPr>
      </xdr:nvSpPr>
      <xdr:spPr bwMode="auto">
        <a:xfrm>
          <a:off x="35490150" y="55664100"/>
          <a:ext cx="4076700" cy="4572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oneCellAnchor>
    <xdr:from>
      <xdr:col>8</xdr:col>
      <xdr:colOff>3543300</xdr:colOff>
      <xdr:row>106</xdr:row>
      <xdr:rowOff>133350</xdr:rowOff>
    </xdr:from>
    <xdr:ext cx="2657474" cy="561971"/>
    <xdr:pic>
      <xdr:nvPicPr>
        <xdr:cNvPr id="15" name="Obraz 8">
          <a:extLst>
            <a:ext uri="{FF2B5EF4-FFF2-40B4-BE49-F238E27FC236}">
              <a16:creationId xmlns:a16="http://schemas.microsoft.com/office/drawing/2014/main" id="{CF619132-C595-4D89-9780-ADD6CDB9B4B6}"/>
            </a:ext>
          </a:extLst>
        </xdr:cNvPr>
        <xdr:cNvPicPr>
          <a:picLocks noChangeAspect="1"/>
        </xdr:cNvPicPr>
      </xdr:nvPicPr>
      <xdr:blipFill>
        <a:blip xmlns:r="http://schemas.openxmlformats.org/officeDocument/2006/relationships" r:embed="rId1"/>
        <a:stretch>
          <a:fillRect/>
        </a:stretch>
      </xdr:blipFill>
      <xdr:spPr>
        <a:xfrm>
          <a:off x="35490150" y="55664100"/>
          <a:ext cx="2657474" cy="561971"/>
        </a:xfrm>
        <a:prstGeom prst="rect">
          <a:avLst/>
        </a:prstGeom>
        <a:noFill/>
        <a:ln cap="flat">
          <a:noFill/>
        </a:ln>
      </xdr:spPr>
    </xdr:pic>
    <xdr:clientData/>
  </xdr:oneCellAnchor>
  <xdr:twoCellAnchor editAs="oneCell">
    <xdr:from>
      <xdr:col>3</xdr:col>
      <xdr:colOff>152400</xdr:colOff>
      <xdr:row>26</xdr:row>
      <xdr:rowOff>552450</xdr:rowOff>
    </xdr:from>
    <xdr:to>
      <xdr:col>3</xdr:col>
      <xdr:colOff>2810486</xdr:colOff>
      <xdr:row>26</xdr:row>
      <xdr:rowOff>1113331</xdr:rowOff>
    </xdr:to>
    <xdr:pic>
      <xdr:nvPicPr>
        <xdr:cNvPr id="5" name="Obraz 4">
          <a:extLst>
            <a:ext uri="{FF2B5EF4-FFF2-40B4-BE49-F238E27FC236}">
              <a16:creationId xmlns:a16="http://schemas.microsoft.com/office/drawing/2014/main" id="{1B6F7D1A-D98C-4AD3-89B3-E5526E4FDD06}"/>
            </a:ext>
          </a:extLst>
        </xdr:cNvPr>
        <xdr:cNvPicPr>
          <a:picLocks noChangeAspect="1"/>
        </xdr:cNvPicPr>
      </xdr:nvPicPr>
      <xdr:blipFill>
        <a:blip xmlns:r="http://schemas.openxmlformats.org/officeDocument/2006/relationships" r:embed="rId2"/>
        <a:stretch>
          <a:fillRect/>
        </a:stretch>
      </xdr:blipFill>
      <xdr:spPr>
        <a:xfrm>
          <a:off x="6819900" y="77171550"/>
          <a:ext cx="2658086" cy="5608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39</xdr:row>
      <xdr:rowOff>38100</xdr:rowOff>
    </xdr:from>
    <xdr:to>
      <xdr:col>6</xdr:col>
      <xdr:colOff>2665879</xdr:colOff>
      <xdr:row>39</xdr:row>
      <xdr:rowOff>999813</xdr:rowOff>
    </xdr:to>
    <xdr:sp macro="" textlink="" fLocksText="0">
      <xdr:nvSpPr>
        <xdr:cNvPr id="4" name="pole tekstowe 1">
          <a:extLst>
            <a:ext uri="{FF2B5EF4-FFF2-40B4-BE49-F238E27FC236}">
              <a16:creationId xmlns:a16="http://schemas.microsoft.com/office/drawing/2014/main" id="{B9438C79-78A2-433C-BCFC-BE0E051BA63A}"/>
            </a:ext>
          </a:extLst>
        </xdr:cNvPr>
        <xdr:cNvSpPr txBox="1">
          <a:spLocks noChangeArrowheads="1"/>
        </xdr:cNvSpPr>
      </xdr:nvSpPr>
      <xdr:spPr bwMode="auto">
        <a:xfrm>
          <a:off x="19202400" y="54692550"/>
          <a:ext cx="6104404"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sp>
    <xdr:clientData/>
  </xdr:twoCellAnchor>
  <xdr:twoCellAnchor editAs="oneCell">
    <xdr:from>
      <xdr:col>4</xdr:col>
      <xdr:colOff>0</xdr:colOff>
      <xdr:row>39</xdr:row>
      <xdr:rowOff>209550</xdr:rowOff>
    </xdr:from>
    <xdr:to>
      <xdr:col>4</xdr:col>
      <xdr:colOff>1562100</xdr:colOff>
      <xdr:row>39</xdr:row>
      <xdr:rowOff>1019028</xdr:rowOff>
    </xdr:to>
    <xdr:sp macro="" textlink="">
      <xdr:nvSpPr>
        <xdr:cNvPr id="5" name="pole tekstowe 4">
          <a:extLst>
            <a:ext uri="{FF2B5EF4-FFF2-40B4-BE49-F238E27FC236}">
              <a16:creationId xmlns:a16="http://schemas.microsoft.com/office/drawing/2014/main" id="{C23746BB-2679-4450-9A31-235B269D89EA}"/>
            </a:ext>
          </a:extLst>
        </xdr:cNvPr>
        <xdr:cNvSpPr txBox="1">
          <a:spLocks noChangeArrowheads="1"/>
        </xdr:cNvSpPr>
      </xdr:nvSpPr>
      <xdr:spPr bwMode="auto">
        <a:xfrm>
          <a:off x="19202400" y="54864000"/>
          <a:ext cx="1562100" cy="47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8"/>
              </a:solidFill>
              <a:miter lim="800000"/>
              <a:headEnd/>
              <a:tailEnd/>
            </a14:hiddenLine>
          </a:ext>
        </a:extLst>
      </xdr:spPr>
      <xdr:txBody>
        <a:bodyPr vertOverflow="clip" wrap="square" lIns="27432" tIns="219456" rIns="0" bIns="0" anchor="ctr" upright="1"/>
        <a:lstStyle/>
        <a:p>
          <a:pPr algn="ctr" rtl="0">
            <a:defRPr sz="1000"/>
          </a:pPr>
          <a:endParaRPr lang="pl-PL" sz="1800" b="0" i="0" u="none" strike="noStrike" baseline="0">
            <a:solidFill>
              <a:srgbClr val="000000"/>
            </a:solidFill>
            <a:latin typeface="Cambria Math"/>
            <a:ea typeface="Cambria Math"/>
          </a:endParaRPr>
        </a:p>
      </xdr:txBody>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zeup.pl/dla-biznesu" TargetMode="External"/><Relationship Id="rId13" Type="http://schemas.openxmlformats.org/officeDocument/2006/relationships/hyperlink" Target="https://www.gkpge.pl/dla-firm/strefa-klienta/dokumenty-i-formularze" TargetMode="External"/><Relationship Id="rId3" Type="http://schemas.openxmlformats.org/officeDocument/2006/relationships/hyperlink" Target="https://acpro.pl/" TargetMode="External"/><Relationship Id="rId7" Type="http://schemas.openxmlformats.org/officeDocument/2006/relationships/hyperlink" Target="https://srk.com.pl/informacje/wzory-umow" TargetMode="External"/><Relationship Id="rId12" Type="http://schemas.openxmlformats.org/officeDocument/2006/relationships/hyperlink" Target="https://www.mecostrowiec.pl/energia-elektryczna/pliki-do-pobrania/" TargetMode="External"/><Relationship Id="rId17" Type="http://schemas.openxmlformats.org/officeDocument/2006/relationships/drawing" Target="../drawings/drawing1.xml"/><Relationship Id="rId2" Type="http://schemas.openxmlformats.org/officeDocument/2006/relationships/hyperlink" Target="https://acpro.pl/" TargetMode="External"/><Relationship Id="rId16" Type="http://schemas.openxmlformats.org/officeDocument/2006/relationships/printerSettings" Target="../printerSettings/printerSettings2.bin"/><Relationship Id="rId1" Type="http://schemas.openxmlformats.org/officeDocument/2006/relationships/hyperlink" Target="https://acpro.pl/" TargetMode="External"/><Relationship Id="rId6" Type="http://schemas.openxmlformats.org/officeDocument/2006/relationships/hyperlink" Target="https://www.qemetica.com/o-nas/spolki-grupy/qemetica-soda-polska-s-aWz&#243;r%20umowy%20na%20sprzeda&#380;%20en.%20elektrycznej%20i%20&#347;wiadczenia%20us&#322;ug%20dystrybucjiWz&#243;r%20umowy%20na%20sprzeda&#380;%20en.%20elektrycznejWz&#243;r%20umowy%20na%20&#347;wiadczenie%20us&#322;ug%20dystrybucji" TargetMode="External"/><Relationship Id="rId11" Type="http://schemas.openxmlformats.org/officeDocument/2006/relationships/hyperlink" Target="https://zeup.pl/dla-biznesu" TargetMode="External"/><Relationship Id="rId5" Type="http://schemas.openxmlformats.org/officeDocument/2006/relationships/hyperlink" Target="file:///C:\Users\ELapinska\AppData\Roaming\Microsoft\Excel\AppData\Local\:b:\g\personal\aleksandra_pitak_ekovoltis_pl\Eds48RrY3idDlBEps9pLohkBcfF27KYdp9E6ZMS5T4qk0A%3fe=ksCTL4" TargetMode="External"/><Relationship Id="rId15" Type="http://schemas.openxmlformats.org/officeDocument/2006/relationships/hyperlink" Target="https://www.tauron.pl/dla-firm/prad/nowa-energia" TargetMode="External"/><Relationship Id="rId10" Type="http://schemas.openxmlformats.org/officeDocument/2006/relationships/hyperlink" Target="https://zeup.pl/dla-biznesu" TargetMode="External"/><Relationship Id="rId4" Type="http://schemas.openxmlformats.org/officeDocument/2006/relationships/hyperlink" Target="https://www.port.gdynia.pl/dostawy-mediow/" TargetMode="External"/><Relationship Id="rId9" Type="http://schemas.openxmlformats.org/officeDocument/2006/relationships/hyperlink" Target="https://zeup.pl/dla-biznesu" TargetMode="External"/><Relationship Id="rId14" Type="http://schemas.openxmlformats.org/officeDocument/2006/relationships/hyperlink" Target="http://energetyka.lubin.pl/_oferta/taryfy/energia-elektryczna/"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gkpge.pl/dla-domu/oferta/dynamiczna-energia-z-pge" TargetMode="External"/><Relationship Id="rId2" Type="http://schemas.openxmlformats.org/officeDocument/2006/relationships/hyperlink" Target="https://www.tauron.pl/dla-firm/prad/ceny-dynamiczne" TargetMode="External"/><Relationship Id="rId1" Type="http://schemas.openxmlformats.org/officeDocument/2006/relationships/hyperlink" Target="https://www.tauron.pl/dla-firm/prad/ceny-dynamiczne" TargetMode="Externa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hyperlink" Target="https://www.gkpge.pl/oferta/dynamiczna-energia-z-pge"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fortum.pl/gaz-i-prad/przedsiebiorcy-i-male-firmy/prad-dla-firmy-w-ofercie-zawsze-rynkowa-cena" TargetMode="External"/><Relationship Id="rId2" Type="http://schemas.openxmlformats.org/officeDocument/2006/relationships/hyperlink" Target="https://www.fortum.pl/gaz-i-prad/przedsiebiorcy-i-male-firmy/stala-cena-energia" TargetMode="External"/><Relationship Id="rId1" Type="http://schemas.openxmlformats.org/officeDocument/2006/relationships/hyperlink" Target="https://www.fortum.pl/gaz-i-prad/przedsiebiorcy-i-male-firmy/stala-cena-energia" TargetMode="Externa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7"/>
  <sheetViews>
    <sheetView showGridLines="0" showRowColHeaders="0" topLeftCell="A8" workbookViewId="0">
      <selection activeCell="F23" sqref="F23"/>
    </sheetView>
  </sheetViews>
  <sheetFormatPr defaultRowHeight="12.75"/>
  <sheetData>
    <row r="1" spans="1:5">
      <c r="A1" s="5"/>
    </row>
    <row r="2" spans="1:5">
      <c r="B2" s="1" t="s">
        <v>0</v>
      </c>
    </row>
    <row r="3" spans="1:5">
      <c r="B3" s="2" t="s">
        <v>1</v>
      </c>
    </row>
    <row r="4" spans="1:5">
      <c r="B4" s="2"/>
      <c r="E4" s="2"/>
    </row>
    <row r="5" spans="1:5">
      <c r="B5" s="1" t="s">
        <v>2</v>
      </c>
    </row>
    <row r="6" spans="1:5">
      <c r="B6" s="2" t="s">
        <v>3</v>
      </c>
    </row>
    <row r="7" spans="1:5">
      <c r="B7" s="2" t="s">
        <v>4</v>
      </c>
    </row>
    <row r="8" spans="1:5">
      <c r="B8" s="2"/>
      <c r="C8" s="2" t="s">
        <v>5</v>
      </c>
    </row>
    <row r="9" spans="1:5">
      <c r="B9" s="2"/>
      <c r="C9" s="2" t="s">
        <v>6</v>
      </c>
    </row>
    <row r="10" spans="1:5">
      <c r="B10" s="2"/>
    </row>
    <row r="11" spans="1:5">
      <c r="B11" s="2"/>
    </row>
    <row r="12" spans="1:5">
      <c r="B12" s="2" t="s">
        <v>7</v>
      </c>
    </row>
    <row r="13" spans="1:5">
      <c r="B13" s="2" t="s">
        <v>875</v>
      </c>
    </row>
    <row r="14" spans="1:5">
      <c r="B14" s="2" t="s">
        <v>876</v>
      </c>
    </row>
    <row r="15" spans="1:5">
      <c r="B15" s="2" t="s">
        <v>877</v>
      </c>
    </row>
    <row r="16" spans="1:5">
      <c r="B16" s="2"/>
    </row>
    <row r="17" spans="2:11">
      <c r="B17" s="2"/>
    </row>
    <row r="18" spans="2:11">
      <c r="B18" s="2"/>
    </row>
    <row r="19" spans="2:11">
      <c r="B19" s="2" t="s">
        <v>8</v>
      </c>
    </row>
    <row r="20" spans="2:11" s="10" customFormat="1">
      <c r="B20" s="2"/>
    </row>
    <row r="21" spans="2:11" s="10" customFormat="1">
      <c r="B21" s="2" t="s">
        <v>722</v>
      </c>
    </row>
    <row r="22" spans="2:11">
      <c r="B22" s="2"/>
      <c r="C22" t="s">
        <v>721</v>
      </c>
    </row>
    <row r="23" spans="2:11">
      <c r="B23" s="2"/>
      <c r="C23" t="s">
        <v>723</v>
      </c>
    </row>
    <row r="24" spans="2:11">
      <c r="B24" s="2"/>
    </row>
    <row r="25" spans="2:11" s="11" customFormat="1">
      <c r="B25" s="2"/>
    </row>
    <row r="26" spans="2:11">
      <c r="B26" s="3" t="s">
        <v>9</v>
      </c>
      <c r="C26" s="6"/>
      <c r="D26" s="6"/>
      <c r="E26" s="6"/>
      <c r="F26" s="6"/>
      <c r="G26" s="6"/>
      <c r="H26" s="6"/>
      <c r="I26" s="6"/>
      <c r="J26" s="6"/>
      <c r="K26" s="7"/>
    </row>
    <row r="27" spans="2:11">
      <c r="B27" s="4" t="s">
        <v>10</v>
      </c>
      <c r="C27" s="8"/>
      <c r="D27" s="8"/>
      <c r="E27" s="8"/>
      <c r="F27" s="8"/>
      <c r="G27" s="8"/>
      <c r="H27" s="8"/>
      <c r="I27" s="8"/>
      <c r="J27" s="8"/>
      <c r="K27" s="9"/>
    </row>
  </sheetData>
  <pageMargins left="0.70000000000000007" right="0.70000000000000007" top="0.75" bottom="0.75" header="0.30000000000000004" footer="0.30000000000000004"/>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477"/>
  <sheetViews>
    <sheetView zoomScale="60" zoomScaleNormal="60" workbookViewId="0">
      <selection sqref="A1:XFD1048576"/>
    </sheetView>
  </sheetViews>
  <sheetFormatPr defaultRowHeight="175.5" customHeight="1"/>
  <cols>
    <col min="1" max="1" width="54.5703125" style="19" customWidth="1"/>
    <col min="2" max="2" width="29.42578125" style="26" customWidth="1"/>
    <col min="3" max="3" width="31.28515625" style="26" customWidth="1"/>
    <col min="4" max="4" width="19.5703125" style="26" customWidth="1"/>
    <col min="5" max="5" width="25" style="24" customWidth="1"/>
    <col min="6" max="10" width="23.85546875" style="24" customWidth="1"/>
    <col min="11" max="16" width="25" style="24" customWidth="1"/>
    <col min="17" max="17" width="28.5703125" style="28" customWidth="1"/>
    <col min="18" max="18" width="31" style="21" customWidth="1"/>
    <col min="19" max="19" width="170.5703125" style="21" customWidth="1"/>
    <col min="20" max="20" width="19.7109375" style="19" customWidth="1"/>
    <col min="21" max="21" width="20.140625" style="19" customWidth="1"/>
    <col min="22" max="22" width="26.140625" style="26" customWidth="1"/>
    <col min="23" max="23" width="36.85546875" style="26" customWidth="1"/>
    <col min="24" max="24" width="255.5703125" style="27" customWidth="1"/>
    <col min="25" max="25" width="163.7109375" style="22" customWidth="1"/>
    <col min="26" max="26" width="90" style="22" customWidth="1"/>
    <col min="27" max="27" width="50.5703125" style="22" customWidth="1"/>
    <col min="28" max="28" width="103.85546875" style="22" customWidth="1"/>
    <col min="29" max="29" width="43.85546875" style="16" customWidth="1"/>
    <col min="30" max="16384" width="9.140625" style="16"/>
  </cols>
  <sheetData>
    <row r="1" spans="1:29" s="12" customFormat="1" ht="175.5" customHeight="1" thickTop="1" thickBot="1">
      <c r="A1" s="525"/>
      <c r="B1" s="526"/>
      <c r="C1" s="526"/>
      <c r="D1" s="526"/>
      <c r="E1" s="559" t="s">
        <v>12</v>
      </c>
      <c r="F1" s="559"/>
      <c r="G1" s="559"/>
      <c r="H1" s="559"/>
      <c r="I1" s="559"/>
      <c r="J1" s="559"/>
      <c r="K1" s="559"/>
      <c r="L1" s="559"/>
      <c r="M1" s="559"/>
      <c r="N1" s="559"/>
      <c r="O1" s="559"/>
      <c r="P1" s="559"/>
      <c r="Q1" s="559"/>
      <c r="R1" s="559"/>
      <c r="S1" s="534"/>
      <c r="T1" s="533" t="s">
        <v>11</v>
      </c>
      <c r="U1" s="535"/>
      <c r="V1" s="536"/>
      <c r="W1" s="536"/>
      <c r="X1" s="537"/>
      <c r="Y1" s="538"/>
      <c r="Z1" s="538"/>
      <c r="AA1" s="539"/>
      <c r="AB1" s="539"/>
      <c r="AC1" s="531"/>
    </row>
    <row r="2" spans="1:29" s="12" customFormat="1" ht="175.5" customHeight="1" thickBot="1">
      <c r="A2" s="527" t="s">
        <v>517</v>
      </c>
      <c r="B2" s="528" t="s">
        <v>13</v>
      </c>
      <c r="C2" s="528" t="s">
        <v>14</v>
      </c>
      <c r="D2" s="528" t="s">
        <v>15</v>
      </c>
      <c r="E2" s="548" t="s">
        <v>22</v>
      </c>
      <c r="F2" s="552"/>
      <c r="G2" s="551" t="s">
        <v>23</v>
      </c>
      <c r="H2" s="549"/>
      <c r="I2" s="549"/>
      <c r="J2" s="553"/>
      <c r="K2" s="554" t="s">
        <v>24</v>
      </c>
      <c r="L2" s="551"/>
      <c r="M2" s="549"/>
      <c r="N2" s="549"/>
      <c r="O2" s="549"/>
      <c r="P2" s="553"/>
      <c r="Q2" s="555" t="s">
        <v>25</v>
      </c>
      <c r="R2" s="550"/>
      <c r="S2" s="528" t="s">
        <v>16</v>
      </c>
      <c r="T2" s="544" t="s">
        <v>17</v>
      </c>
      <c r="U2" s="544" t="s">
        <v>18</v>
      </c>
      <c r="V2" s="540" t="s">
        <v>19</v>
      </c>
      <c r="W2" s="528" t="s">
        <v>20</v>
      </c>
      <c r="X2" s="528" t="s">
        <v>21</v>
      </c>
      <c r="Y2" s="541" t="s">
        <v>26</v>
      </c>
      <c r="Z2" s="541" t="s">
        <v>27</v>
      </c>
      <c r="AA2" s="541" t="s">
        <v>28</v>
      </c>
      <c r="AB2" s="541" t="s">
        <v>29</v>
      </c>
      <c r="AC2" s="532" t="s">
        <v>708</v>
      </c>
    </row>
    <row r="3" spans="1:29" s="12" customFormat="1" ht="175.5" customHeight="1" thickBot="1">
      <c r="A3" s="529"/>
      <c r="B3" s="530"/>
      <c r="C3" s="530"/>
      <c r="D3" s="530"/>
      <c r="E3" s="545" t="s">
        <v>30</v>
      </c>
      <c r="F3" s="545" t="s">
        <v>31</v>
      </c>
      <c r="G3" s="545" t="s">
        <v>32</v>
      </c>
      <c r="H3" s="545" t="s">
        <v>33</v>
      </c>
      <c r="I3" s="545" t="s">
        <v>34</v>
      </c>
      <c r="J3" s="545" t="s">
        <v>35</v>
      </c>
      <c r="K3" s="545" t="s">
        <v>37</v>
      </c>
      <c r="L3" s="545" t="s">
        <v>38</v>
      </c>
      <c r="M3" s="545" t="s">
        <v>39</v>
      </c>
      <c r="N3" s="545" t="s">
        <v>40</v>
      </c>
      <c r="O3" s="545" t="s">
        <v>41</v>
      </c>
      <c r="P3" s="545" t="s">
        <v>42</v>
      </c>
      <c r="Q3" s="546" t="s">
        <v>30</v>
      </c>
      <c r="R3" s="547" t="s">
        <v>43</v>
      </c>
      <c r="S3" s="530"/>
      <c r="T3" s="530"/>
      <c r="U3" s="530"/>
      <c r="V3" s="542"/>
      <c r="W3" s="530"/>
      <c r="X3" s="530"/>
      <c r="Y3" s="543" t="s">
        <v>36</v>
      </c>
      <c r="Z3" s="543" t="s">
        <v>36</v>
      </c>
      <c r="AA3" s="543" t="s">
        <v>44</v>
      </c>
      <c r="AB3" s="543" t="s">
        <v>36</v>
      </c>
      <c r="AC3" s="532"/>
    </row>
    <row r="4" spans="1:29" s="12" customFormat="1" ht="57" customHeight="1" thickTop="1" thickBot="1">
      <c r="A4" s="518" t="s">
        <v>874</v>
      </c>
      <c r="B4" s="519" t="s">
        <v>874</v>
      </c>
      <c r="C4" s="519" t="s">
        <v>874</v>
      </c>
      <c r="D4" s="519" t="s">
        <v>874</v>
      </c>
      <c r="E4" s="520" t="s">
        <v>874</v>
      </c>
      <c r="F4" s="521" t="s">
        <v>874</v>
      </c>
      <c r="G4" s="521" t="s">
        <v>874</v>
      </c>
      <c r="H4" s="521" t="s">
        <v>874</v>
      </c>
      <c r="I4" s="521" t="s">
        <v>874</v>
      </c>
      <c r="J4" s="521" t="s">
        <v>874</v>
      </c>
      <c r="K4" s="521" t="s">
        <v>874</v>
      </c>
      <c r="L4" s="521" t="s">
        <v>874</v>
      </c>
      <c r="M4" s="521" t="s">
        <v>874</v>
      </c>
      <c r="N4" s="521" t="s">
        <v>874</v>
      </c>
      <c r="O4" s="521" t="s">
        <v>874</v>
      </c>
      <c r="P4" s="521" t="s">
        <v>874</v>
      </c>
      <c r="Q4" s="522" t="s">
        <v>874</v>
      </c>
      <c r="R4" s="523" t="s">
        <v>874</v>
      </c>
      <c r="S4" s="519" t="s">
        <v>874</v>
      </c>
      <c r="T4" s="519" t="s">
        <v>874</v>
      </c>
      <c r="U4" s="519" t="s">
        <v>874</v>
      </c>
      <c r="V4" s="519" t="s">
        <v>874</v>
      </c>
      <c r="W4" s="519" t="s">
        <v>874</v>
      </c>
      <c r="X4" s="519" t="s">
        <v>874</v>
      </c>
      <c r="Y4" s="519" t="s">
        <v>874</v>
      </c>
      <c r="Z4" s="519" t="s">
        <v>874</v>
      </c>
      <c r="AA4" s="519" t="s">
        <v>874</v>
      </c>
      <c r="AB4" s="519" t="s">
        <v>874</v>
      </c>
      <c r="AC4" s="524" t="s">
        <v>874</v>
      </c>
    </row>
    <row r="5" spans="1:29" ht="175.5" customHeight="1" thickTop="1">
      <c r="A5" s="479" t="s">
        <v>1109</v>
      </c>
      <c r="B5" s="220" t="s">
        <v>1110</v>
      </c>
      <c r="C5" s="517" t="s">
        <v>49</v>
      </c>
      <c r="D5" s="221" t="s">
        <v>72</v>
      </c>
      <c r="E5" s="121">
        <v>0.77</v>
      </c>
      <c r="F5" s="121">
        <v>0.94710000000000005</v>
      </c>
      <c r="G5" s="122"/>
      <c r="H5" s="122"/>
      <c r="I5" s="122"/>
      <c r="J5" s="122"/>
      <c r="K5" s="122"/>
      <c r="L5" s="122"/>
      <c r="M5" s="122"/>
      <c r="N5" s="122"/>
      <c r="O5" s="122"/>
      <c r="P5" s="122"/>
      <c r="Q5" s="123">
        <v>75</v>
      </c>
      <c r="R5" s="123">
        <v>92.25</v>
      </c>
      <c r="S5" s="120" t="s">
        <v>53</v>
      </c>
      <c r="T5" s="124">
        <v>45658</v>
      </c>
      <c r="U5" s="124">
        <v>46387</v>
      </c>
      <c r="V5" s="120" t="s">
        <v>51</v>
      </c>
      <c r="W5" s="120" t="s">
        <v>59</v>
      </c>
      <c r="X5" s="120" t="s">
        <v>53</v>
      </c>
      <c r="Y5" s="125"/>
      <c r="Z5" s="126"/>
      <c r="AA5" s="126"/>
      <c r="AB5" s="126"/>
      <c r="AC5" s="480" t="s">
        <v>350</v>
      </c>
    </row>
    <row r="6" spans="1:29" ht="175.5" customHeight="1">
      <c r="A6" s="481" t="s">
        <v>1109</v>
      </c>
      <c r="B6" s="128" t="s">
        <v>1110</v>
      </c>
      <c r="C6" s="222" t="s">
        <v>77</v>
      </c>
      <c r="D6" s="128" t="s">
        <v>72</v>
      </c>
      <c r="E6" s="130"/>
      <c r="F6" s="130"/>
      <c r="G6" s="131">
        <v>0.82</v>
      </c>
      <c r="H6" s="131">
        <v>1.0085999999999999</v>
      </c>
      <c r="I6" s="131">
        <v>0.76</v>
      </c>
      <c r="J6" s="131">
        <v>0.93479999999999996</v>
      </c>
      <c r="K6" s="131"/>
      <c r="L6" s="131"/>
      <c r="M6" s="131"/>
      <c r="N6" s="131"/>
      <c r="O6" s="131"/>
      <c r="P6" s="131"/>
      <c r="Q6" s="132">
        <v>75</v>
      </c>
      <c r="R6" s="132">
        <v>92.25</v>
      </c>
      <c r="S6" s="128" t="s">
        <v>53</v>
      </c>
      <c r="T6" s="133">
        <v>45658</v>
      </c>
      <c r="U6" s="133">
        <v>46387</v>
      </c>
      <c r="V6" s="128" t="s">
        <v>51</v>
      </c>
      <c r="W6" s="128" t="s">
        <v>59</v>
      </c>
      <c r="X6" s="128" t="s">
        <v>53</v>
      </c>
      <c r="Y6" s="134"/>
      <c r="Z6" s="135"/>
      <c r="AA6" s="135"/>
      <c r="AB6" s="135"/>
      <c r="AC6" s="482" t="s">
        <v>350</v>
      </c>
    </row>
    <row r="7" spans="1:29" ht="175.5" customHeight="1">
      <c r="A7" s="483" t="s">
        <v>654</v>
      </c>
      <c r="B7" s="34" t="s">
        <v>143</v>
      </c>
      <c r="C7" s="34" t="s">
        <v>49</v>
      </c>
      <c r="D7" s="34" t="s">
        <v>50</v>
      </c>
      <c r="E7" s="80">
        <v>0.69299999999999995</v>
      </c>
      <c r="F7" s="80">
        <f>ROUND((E7+0.005)*1.23,4)</f>
        <v>0.85850000000000004</v>
      </c>
      <c r="G7" s="35"/>
      <c r="H7" s="35"/>
      <c r="I7" s="35"/>
      <c r="J7" s="35"/>
      <c r="K7" s="35"/>
      <c r="L7" s="36"/>
      <c r="M7" s="36"/>
      <c r="N7" s="36"/>
      <c r="O7" s="36"/>
      <c r="P7" s="37"/>
      <c r="Q7" s="38">
        <v>29</v>
      </c>
      <c r="R7" s="38">
        <v>35.67</v>
      </c>
      <c r="S7" s="34"/>
      <c r="T7" s="39">
        <v>45689</v>
      </c>
      <c r="U7" s="39"/>
      <c r="V7" s="34" t="s">
        <v>51</v>
      </c>
      <c r="W7" s="34" t="s">
        <v>52</v>
      </c>
      <c r="X7" s="40" t="s">
        <v>53</v>
      </c>
      <c r="Y7" s="41" t="s">
        <v>53</v>
      </c>
      <c r="Z7" s="41" t="s">
        <v>53</v>
      </c>
      <c r="AA7" s="42" t="s">
        <v>144</v>
      </c>
      <c r="AB7" s="35"/>
      <c r="AC7" s="484" t="s">
        <v>656</v>
      </c>
    </row>
    <row r="8" spans="1:29" ht="175.5" customHeight="1">
      <c r="A8" s="481" t="s">
        <v>653</v>
      </c>
      <c r="B8" s="128" t="s">
        <v>143</v>
      </c>
      <c r="C8" s="128" t="s">
        <v>49</v>
      </c>
      <c r="D8" s="128" t="s">
        <v>50</v>
      </c>
      <c r="E8" s="130">
        <v>0.69299999999999995</v>
      </c>
      <c r="F8" s="130">
        <f>ROUND((E8+0.005)*1.23,4)</f>
        <v>0.85850000000000004</v>
      </c>
      <c r="G8" s="131"/>
      <c r="H8" s="131"/>
      <c r="I8" s="131"/>
      <c r="J8" s="131"/>
      <c r="K8" s="131"/>
      <c r="L8" s="136"/>
      <c r="M8" s="136"/>
      <c r="N8" s="136"/>
      <c r="O8" s="136"/>
      <c r="P8" s="137"/>
      <c r="Q8" s="132">
        <v>49</v>
      </c>
      <c r="R8" s="132">
        <f>ROUND(Q8*1.23,2)</f>
        <v>60.27</v>
      </c>
      <c r="S8" s="128"/>
      <c r="T8" s="133">
        <v>45292</v>
      </c>
      <c r="U8" s="133"/>
      <c r="V8" s="128" t="s">
        <v>51</v>
      </c>
      <c r="W8" s="128" t="s">
        <v>52</v>
      </c>
      <c r="X8" s="138" t="s">
        <v>53</v>
      </c>
      <c r="Y8" s="129" t="s">
        <v>53</v>
      </c>
      <c r="Z8" s="129" t="s">
        <v>53</v>
      </c>
      <c r="AA8" s="135" t="s">
        <v>144</v>
      </c>
      <c r="AB8" s="131"/>
      <c r="AC8" s="485" t="s">
        <v>656</v>
      </c>
    </row>
    <row r="9" spans="1:29" ht="175.5" customHeight="1">
      <c r="A9" s="486" t="s">
        <v>655</v>
      </c>
      <c r="B9" s="34" t="s">
        <v>143</v>
      </c>
      <c r="C9" s="34" t="s">
        <v>49</v>
      </c>
      <c r="D9" s="34" t="s">
        <v>50</v>
      </c>
      <c r="E9" s="80">
        <v>0.69299999999999995</v>
      </c>
      <c r="F9" s="80">
        <f>ROUND((E9+0.005)*1.23,4)</f>
        <v>0.85850000000000004</v>
      </c>
      <c r="G9" s="35"/>
      <c r="H9" s="35"/>
      <c r="I9" s="35"/>
      <c r="J9" s="35"/>
      <c r="K9" s="35"/>
      <c r="L9" s="36"/>
      <c r="M9" s="36"/>
      <c r="N9" s="36"/>
      <c r="O9" s="36"/>
      <c r="P9" s="37"/>
      <c r="Q9" s="38">
        <v>49</v>
      </c>
      <c r="R9" s="38">
        <f>ROUND(Q9*1.23,2)</f>
        <v>60.27</v>
      </c>
      <c r="S9" s="34"/>
      <c r="T9" s="39">
        <v>45292</v>
      </c>
      <c r="U9" s="39"/>
      <c r="V9" s="34" t="s">
        <v>51</v>
      </c>
      <c r="W9" s="34" t="s">
        <v>52</v>
      </c>
      <c r="X9" s="40" t="s">
        <v>53</v>
      </c>
      <c r="Y9" s="41" t="s">
        <v>53</v>
      </c>
      <c r="Z9" s="41" t="s">
        <v>53</v>
      </c>
      <c r="AA9" s="42" t="s">
        <v>144</v>
      </c>
      <c r="AB9" s="35"/>
      <c r="AC9" s="484" t="s">
        <v>656</v>
      </c>
    </row>
    <row r="10" spans="1:29" ht="175.5" customHeight="1">
      <c r="A10" s="481" t="s">
        <v>46</v>
      </c>
      <c r="B10" s="128" t="s">
        <v>48</v>
      </c>
      <c r="C10" s="128" t="s">
        <v>49</v>
      </c>
      <c r="D10" s="128" t="s">
        <v>50</v>
      </c>
      <c r="E10" s="130">
        <v>0.65130999999999994</v>
      </c>
      <c r="F10" s="130">
        <v>0.80726129999999996</v>
      </c>
      <c r="G10" s="131"/>
      <c r="H10" s="131"/>
      <c r="I10" s="131"/>
      <c r="J10" s="131"/>
      <c r="K10" s="131"/>
      <c r="L10" s="131"/>
      <c r="M10" s="131"/>
      <c r="N10" s="131"/>
      <c r="O10" s="131"/>
      <c r="P10" s="131"/>
      <c r="Q10" s="132"/>
      <c r="R10" s="132"/>
      <c r="S10" s="129" t="s">
        <v>657</v>
      </c>
      <c r="T10" s="133">
        <v>45323</v>
      </c>
      <c r="U10" s="133"/>
      <c r="V10" s="128" t="s">
        <v>51</v>
      </c>
      <c r="W10" s="128"/>
      <c r="X10" s="135" t="s">
        <v>53</v>
      </c>
      <c r="Y10" s="135" t="s">
        <v>53</v>
      </c>
      <c r="Z10" s="135" t="s">
        <v>53</v>
      </c>
      <c r="AA10" s="135"/>
      <c r="AB10" s="135"/>
      <c r="AC10" s="482" t="s">
        <v>47</v>
      </c>
    </row>
    <row r="11" spans="1:29" ht="300" customHeight="1">
      <c r="A11" s="486" t="s">
        <v>54</v>
      </c>
      <c r="B11" s="34" t="s">
        <v>55</v>
      </c>
      <c r="C11" s="34"/>
      <c r="D11" s="34" t="s">
        <v>50</v>
      </c>
      <c r="E11" s="80">
        <v>0.80359999999999998</v>
      </c>
      <c r="F11" s="80">
        <f>E11*1.23</f>
        <v>0.98842799999999997</v>
      </c>
      <c r="G11" s="35"/>
      <c r="H11" s="35"/>
      <c r="I11" s="35"/>
      <c r="J11" s="35"/>
      <c r="K11" s="35"/>
      <c r="L11" s="35"/>
      <c r="M11" s="35"/>
      <c r="N11" s="35"/>
      <c r="O11" s="35"/>
      <c r="P11" s="35"/>
      <c r="Q11" s="38" t="s">
        <v>53</v>
      </c>
      <c r="R11" s="38" t="s">
        <v>53</v>
      </c>
      <c r="S11" s="34" t="s">
        <v>56</v>
      </c>
      <c r="T11" s="39">
        <v>45292</v>
      </c>
      <c r="U11" s="39" t="s">
        <v>57</v>
      </c>
      <c r="V11" s="34" t="s">
        <v>58</v>
      </c>
      <c r="W11" s="34" t="s">
        <v>59</v>
      </c>
      <c r="X11" s="42" t="s">
        <v>60</v>
      </c>
      <c r="Y11" s="42" t="s">
        <v>53</v>
      </c>
      <c r="Z11" s="42" t="s">
        <v>53</v>
      </c>
      <c r="AA11" s="44" t="s">
        <v>61</v>
      </c>
      <c r="AB11" s="40" t="s">
        <v>659</v>
      </c>
      <c r="AC11" s="484" t="s">
        <v>658</v>
      </c>
    </row>
    <row r="12" spans="1:29" ht="315" customHeight="1">
      <c r="A12" s="481" t="s">
        <v>54</v>
      </c>
      <c r="B12" s="128" t="s">
        <v>62</v>
      </c>
      <c r="C12" s="128"/>
      <c r="D12" s="128" t="s">
        <v>50</v>
      </c>
      <c r="E12" s="130"/>
      <c r="F12" s="130"/>
      <c r="G12" s="131">
        <v>0.91790000000000005</v>
      </c>
      <c r="H12" s="131">
        <f>G12*1.23</f>
        <v>1.1290169999999999</v>
      </c>
      <c r="I12" s="131">
        <v>0.70909999999999995</v>
      </c>
      <c r="J12" s="131">
        <f>I12*1.23</f>
        <v>0.87219299999999989</v>
      </c>
      <c r="K12" s="131"/>
      <c r="L12" s="131"/>
      <c r="M12" s="131"/>
      <c r="N12" s="131"/>
      <c r="O12" s="131"/>
      <c r="P12" s="131"/>
      <c r="Q12" s="132" t="s">
        <v>53</v>
      </c>
      <c r="R12" s="132" t="s">
        <v>53</v>
      </c>
      <c r="S12" s="128" t="s">
        <v>63</v>
      </c>
      <c r="T12" s="133">
        <v>45292</v>
      </c>
      <c r="U12" s="133" t="s">
        <v>57</v>
      </c>
      <c r="V12" s="128" t="s">
        <v>58</v>
      </c>
      <c r="W12" s="128" t="s">
        <v>59</v>
      </c>
      <c r="X12" s="135" t="s">
        <v>60</v>
      </c>
      <c r="Y12" s="135" t="s">
        <v>53</v>
      </c>
      <c r="Z12" s="135" t="s">
        <v>53</v>
      </c>
      <c r="AA12" s="139" t="s">
        <v>61</v>
      </c>
      <c r="AB12" s="138" t="s">
        <v>660</v>
      </c>
      <c r="AC12" s="485" t="s">
        <v>658</v>
      </c>
    </row>
    <row r="13" spans="1:29" ht="310.5" customHeight="1">
      <c r="A13" s="486" t="s">
        <v>54</v>
      </c>
      <c r="B13" s="34" t="s">
        <v>64</v>
      </c>
      <c r="C13" s="34"/>
      <c r="D13" s="34" t="s">
        <v>50</v>
      </c>
      <c r="E13" s="80"/>
      <c r="F13" s="80"/>
      <c r="G13" s="35">
        <v>0.91379999999999995</v>
      </c>
      <c r="H13" s="35">
        <f>G13*1.23</f>
        <v>1.1239739999999998</v>
      </c>
      <c r="I13" s="35">
        <v>0.7167</v>
      </c>
      <c r="J13" s="35">
        <f>I13*1.23</f>
        <v>0.88154100000000002</v>
      </c>
      <c r="K13" s="35"/>
      <c r="L13" s="35"/>
      <c r="M13" s="35"/>
      <c r="N13" s="35"/>
      <c r="O13" s="35"/>
      <c r="P13" s="35"/>
      <c r="Q13" s="38" t="s">
        <v>53</v>
      </c>
      <c r="R13" s="38" t="s">
        <v>53</v>
      </c>
      <c r="S13" s="34" t="s">
        <v>65</v>
      </c>
      <c r="T13" s="39">
        <v>45292</v>
      </c>
      <c r="U13" s="39" t="s">
        <v>57</v>
      </c>
      <c r="V13" s="34" t="s">
        <v>58</v>
      </c>
      <c r="W13" s="34" t="s">
        <v>59</v>
      </c>
      <c r="X13" s="42" t="s">
        <v>60</v>
      </c>
      <c r="Y13" s="42" t="s">
        <v>53</v>
      </c>
      <c r="Z13" s="42" t="s">
        <v>53</v>
      </c>
      <c r="AA13" s="44" t="s">
        <v>61</v>
      </c>
      <c r="AB13" s="40" t="s">
        <v>661</v>
      </c>
      <c r="AC13" s="484" t="s">
        <v>658</v>
      </c>
    </row>
    <row r="14" spans="1:29" ht="260.25" customHeight="1">
      <c r="A14" s="481" t="s">
        <v>54</v>
      </c>
      <c r="B14" s="128" t="s">
        <v>67</v>
      </c>
      <c r="C14" s="128"/>
      <c r="D14" s="128" t="s">
        <v>50</v>
      </c>
      <c r="E14" s="130"/>
      <c r="F14" s="130"/>
      <c r="G14" s="131">
        <v>0.91790000000000005</v>
      </c>
      <c r="H14" s="131">
        <f>G14*1.23</f>
        <v>1.1290169999999999</v>
      </c>
      <c r="I14" s="131">
        <v>0.70909999999999995</v>
      </c>
      <c r="J14" s="131">
        <f>I14*1.23</f>
        <v>0.87219299999999989</v>
      </c>
      <c r="K14" s="131"/>
      <c r="L14" s="131"/>
      <c r="M14" s="131"/>
      <c r="N14" s="131"/>
      <c r="O14" s="131"/>
      <c r="P14" s="131"/>
      <c r="Q14" s="132" t="s">
        <v>53</v>
      </c>
      <c r="R14" s="132" t="s">
        <v>53</v>
      </c>
      <c r="S14" s="128" t="s">
        <v>65</v>
      </c>
      <c r="T14" s="133">
        <v>45292</v>
      </c>
      <c r="U14" s="133" t="s">
        <v>57</v>
      </c>
      <c r="V14" s="128" t="s">
        <v>58</v>
      </c>
      <c r="W14" s="128" t="s">
        <v>59</v>
      </c>
      <c r="X14" s="135" t="s">
        <v>60</v>
      </c>
      <c r="Y14" s="135" t="s">
        <v>53</v>
      </c>
      <c r="Z14" s="135" t="s">
        <v>53</v>
      </c>
      <c r="AA14" s="139" t="s">
        <v>61</v>
      </c>
      <c r="AB14" s="138" t="s">
        <v>662</v>
      </c>
      <c r="AC14" s="485" t="s">
        <v>658</v>
      </c>
    </row>
    <row r="15" spans="1:29" ht="278.25" customHeight="1">
      <c r="A15" s="486" t="s">
        <v>54</v>
      </c>
      <c r="B15" s="34" t="s">
        <v>68</v>
      </c>
      <c r="C15" s="34"/>
      <c r="D15" s="34" t="s">
        <v>50</v>
      </c>
      <c r="E15" s="49"/>
      <c r="F15" s="49"/>
      <c r="G15" s="35">
        <v>0.91379999999999995</v>
      </c>
      <c r="H15" s="35">
        <f>G15*1.23</f>
        <v>1.1239739999999998</v>
      </c>
      <c r="I15" s="35">
        <v>0.7167</v>
      </c>
      <c r="J15" s="35">
        <f>I15*1.23</f>
        <v>0.88154100000000002</v>
      </c>
      <c r="K15" s="35"/>
      <c r="L15" s="35"/>
      <c r="M15" s="35"/>
      <c r="N15" s="35"/>
      <c r="O15" s="35"/>
      <c r="P15" s="35"/>
      <c r="Q15" s="38" t="s">
        <v>53</v>
      </c>
      <c r="R15" s="38" t="s">
        <v>53</v>
      </c>
      <c r="S15" s="34" t="s">
        <v>65</v>
      </c>
      <c r="T15" s="39">
        <v>45292</v>
      </c>
      <c r="U15" s="39" t="s">
        <v>57</v>
      </c>
      <c r="V15" s="34" t="s">
        <v>58</v>
      </c>
      <c r="W15" s="34" t="s">
        <v>59</v>
      </c>
      <c r="X15" s="42" t="s">
        <v>60</v>
      </c>
      <c r="Y15" s="42" t="s">
        <v>53</v>
      </c>
      <c r="Z15" s="42" t="s">
        <v>53</v>
      </c>
      <c r="AA15" s="44" t="s">
        <v>61</v>
      </c>
      <c r="AB15" s="40" t="s">
        <v>663</v>
      </c>
      <c r="AC15" s="484" t="s">
        <v>658</v>
      </c>
    </row>
    <row r="16" spans="1:29" ht="175.5" customHeight="1">
      <c r="A16" s="481" t="s">
        <v>69</v>
      </c>
      <c r="B16" s="128" t="s">
        <v>71</v>
      </c>
      <c r="C16" s="128" t="s">
        <v>49</v>
      </c>
      <c r="D16" s="128" t="s">
        <v>72</v>
      </c>
      <c r="E16" s="130">
        <v>0.627</v>
      </c>
      <c r="F16" s="130">
        <v>0.77120999999999995</v>
      </c>
      <c r="G16" s="131"/>
      <c r="H16" s="131"/>
      <c r="I16" s="131"/>
      <c r="J16" s="131"/>
      <c r="K16" s="131"/>
      <c r="L16" s="131"/>
      <c r="M16" s="131"/>
      <c r="N16" s="131"/>
      <c r="O16" s="131"/>
      <c r="P16" s="131"/>
      <c r="Q16" s="132">
        <v>29.99</v>
      </c>
      <c r="R16" s="132">
        <v>36.887699999999995</v>
      </c>
      <c r="S16" s="128"/>
      <c r="T16" s="133">
        <v>45658</v>
      </c>
      <c r="U16" s="133">
        <v>46022</v>
      </c>
      <c r="V16" s="128" t="s">
        <v>73</v>
      </c>
      <c r="W16" s="128" t="s">
        <v>59</v>
      </c>
      <c r="X16" s="135" t="s">
        <v>74</v>
      </c>
      <c r="Y16" s="135" t="s">
        <v>53</v>
      </c>
      <c r="Z16" s="135"/>
      <c r="AA16" s="135" t="s">
        <v>75</v>
      </c>
      <c r="AB16" s="135" t="s">
        <v>76</v>
      </c>
      <c r="AC16" s="482" t="s">
        <v>70</v>
      </c>
    </row>
    <row r="17" spans="1:29" ht="175.5" customHeight="1">
      <c r="A17" s="486" t="s">
        <v>69</v>
      </c>
      <c r="B17" s="34" t="s">
        <v>71</v>
      </c>
      <c r="C17" s="34" t="s">
        <v>77</v>
      </c>
      <c r="D17" s="34" t="s">
        <v>72</v>
      </c>
      <c r="E17" s="80"/>
      <c r="F17" s="80"/>
      <c r="G17" s="35">
        <v>0.70599999999999996</v>
      </c>
      <c r="H17" s="35">
        <v>0.86837999999999993</v>
      </c>
      <c r="I17" s="35">
        <v>0.57399999999999995</v>
      </c>
      <c r="J17" s="35">
        <v>0.70601999999999998</v>
      </c>
      <c r="K17" s="35"/>
      <c r="L17" s="35"/>
      <c r="M17" s="35"/>
      <c r="N17" s="35"/>
      <c r="O17" s="35"/>
      <c r="P17" s="35"/>
      <c r="Q17" s="38">
        <v>39.99</v>
      </c>
      <c r="R17" s="38">
        <v>49.187700000000007</v>
      </c>
      <c r="S17" s="34"/>
      <c r="T17" s="39">
        <v>45658</v>
      </c>
      <c r="U17" s="39">
        <v>46022</v>
      </c>
      <c r="V17" s="34" t="s">
        <v>73</v>
      </c>
      <c r="W17" s="34" t="s">
        <v>59</v>
      </c>
      <c r="X17" s="42" t="s">
        <v>74</v>
      </c>
      <c r="Y17" s="42" t="s">
        <v>53</v>
      </c>
      <c r="Z17" s="42"/>
      <c r="AA17" s="42" t="s">
        <v>75</v>
      </c>
      <c r="AB17" s="42" t="s">
        <v>76</v>
      </c>
      <c r="AC17" s="487" t="s">
        <v>70</v>
      </c>
    </row>
    <row r="18" spans="1:29" ht="175.5" customHeight="1">
      <c r="A18" s="481" t="s">
        <v>69</v>
      </c>
      <c r="B18" s="128" t="s">
        <v>71</v>
      </c>
      <c r="C18" s="128" t="s">
        <v>78</v>
      </c>
      <c r="D18" s="128" t="s">
        <v>72</v>
      </c>
      <c r="E18" s="130"/>
      <c r="F18" s="130"/>
      <c r="G18" s="131"/>
      <c r="H18" s="131"/>
      <c r="I18" s="131"/>
      <c r="J18" s="131"/>
      <c r="K18" s="131">
        <v>0.69399999999999995</v>
      </c>
      <c r="L18" s="131">
        <v>0.85361999999999993</v>
      </c>
      <c r="M18" s="131">
        <v>0.74</v>
      </c>
      <c r="N18" s="131">
        <v>0.91020000000000001</v>
      </c>
      <c r="O18" s="131">
        <v>0.55000000000000004</v>
      </c>
      <c r="P18" s="131">
        <v>0.6765000000000001</v>
      </c>
      <c r="Q18" s="132">
        <v>29.99</v>
      </c>
      <c r="R18" s="132">
        <v>36.887699999999995</v>
      </c>
      <c r="S18" s="128"/>
      <c r="T18" s="133">
        <v>45658</v>
      </c>
      <c r="U18" s="133">
        <v>46022</v>
      </c>
      <c r="V18" s="128" t="s">
        <v>73</v>
      </c>
      <c r="W18" s="128" t="s">
        <v>59</v>
      </c>
      <c r="X18" s="135" t="s">
        <v>74</v>
      </c>
      <c r="Y18" s="135" t="s">
        <v>53</v>
      </c>
      <c r="Z18" s="135"/>
      <c r="AA18" s="135" t="s">
        <v>75</v>
      </c>
      <c r="AB18" s="135" t="s">
        <v>76</v>
      </c>
      <c r="AC18" s="482" t="s">
        <v>70</v>
      </c>
    </row>
    <row r="19" spans="1:29" ht="175.5" customHeight="1">
      <c r="A19" s="486" t="s">
        <v>79</v>
      </c>
      <c r="B19" s="34" t="s">
        <v>80</v>
      </c>
      <c r="C19" s="34" t="s">
        <v>49</v>
      </c>
      <c r="D19" s="34" t="s">
        <v>72</v>
      </c>
      <c r="E19" s="80"/>
      <c r="F19" s="80"/>
      <c r="G19" s="35"/>
      <c r="H19" s="35"/>
      <c r="I19" s="35"/>
      <c r="J19" s="35"/>
      <c r="K19" s="35"/>
      <c r="L19" s="35"/>
      <c r="M19" s="35"/>
      <c r="N19" s="35"/>
      <c r="O19" s="35"/>
      <c r="P19" s="35"/>
      <c r="Q19" s="38">
        <v>35</v>
      </c>
      <c r="R19" s="38">
        <v>43.05</v>
      </c>
      <c r="S19" s="41" t="s">
        <v>53</v>
      </c>
      <c r="T19" s="39"/>
      <c r="U19" s="39"/>
      <c r="V19" s="34" t="s">
        <v>50</v>
      </c>
      <c r="W19" s="34" t="s">
        <v>59</v>
      </c>
      <c r="X19" s="41" t="s">
        <v>1322</v>
      </c>
      <c r="Y19" s="42" t="s">
        <v>53</v>
      </c>
      <c r="Z19" s="42" t="s">
        <v>81</v>
      </c>
      <c r="AA19" s="42" t="s">
        <v>82</v>
      </c>
      <c r="AB19" s="42"/>
      <c r="AC19" s="484" t="s">
        <v>648</v>
      </c>
    </row>
    <row r="20" spans="1:29" ht="175.5" customHeight="1">
      <c r="A20" s="481" t="s">
        <v>79</v>
      </c>
      <c r="B20" s="128" t="s">
        <v>80</v>
      </c>
      <c r="C20" s="128" t="s">
        <v>77</v>
      </c>
      <c r="D20" s="128" t="s">
        <v>72</v>
      </c>
      <c r="E20" s="130"/>
      <c r="F20" s="130"/>
      <c r="G20" s="131"/>
      <c r="H20" s="131"/>
      <c r="I20" s="131"/>
      <c r="J20" s="131"/>
      <c r="K20" s="131"/>
      <c r="L20" s="131"/>
      <c r="M20" s="131"/>
      <c r="N20" s="131"/>
      <c r="O20" s="131"/>
      <c r="P20" s="131"/>
      <c r="Q20" s="132">
        <v>35</v>
      </c>
      <c r="R20" s="132">
        <v>43.05</v>
      </c>
      <c r="S20" s="129" t="s">
        <v>53</v>
      </c>
      <c r="T20" s="133"/>
      <c r="U20" s="133"/>
      <c r="V20" s="128" t="s">
        <v>50</v>
      </c>
      <c r="W20" s="128" t="s">
        <v>59</v>
      </c>
      <c r="X20" s="129" t="s">
        <v>1323</v>
      </c>
      <c r="Y20" s="135" t="s">
        <v>53</v>
      </c>
      <c r="Z20" s="135" t="s">
        <v>81</v>
      </c>
      <c r="AA20" s="135" t="s">
        <v>82</v>
      </c>
      <c r="AB20" s="135"/>
      <c r="AC20" s="485" t="s">
        <v>664</v>
      </c>
    </row>
    <row r="21" spans="1:29" ht="175.5" customHeight="1">
      <c r="A21" s="486" t="s">
        <v>83</v>
      </c>
      <c r="B21" s="34" t="s">
        <v>85</v>
      </c>
      <c r="C21" s="34" t="s">
        <v>49</v>
      </c>
      <c r="D21" s="34" t="s">
        <v>50</v>
      </c>
      <c r="E21" s="80">
        <v>0.69</v>
      </c>
      <c r="F21" s="80">
        <v>0.85489999999999999</v>
      </c>
      <c r="G21" s="35"/>
      <c r="H21" s="35"/>
      <c r="I21" s="35"/>
      <c r="J21" s="35"/>
      <c r="K21" s="35"/>
      <c r="L21" s="35"/>
      <c r="M21" s="35"/>
      <c r="N21" s="35"/>
      <c r="O21" s="35"/>
      <c r="P21" s="35"/>
      <c r="Q21" s="38" t="s">
        <v>53</v>
      </c>
      <c r="R21" s="38"/>
      <c r="S21" s="34" t="s">
        <v>53</v>
      </c>
      <c r="T21" s="39">
        <v>45383</v>
      </c>
      <c r="U21" s="43" t="s">
        <v>968</v>
      </c>
      <c r="V21" s="34" t="s">
        <v>51</v>
      </c>
      <c r="W21" s="34" t="s">
        <v>52</v>
      </c>
      <c r="X21" s="42" t="s">
        <v>53</v>
      </c>
      <c r="Y21" s="42" t="s">
        <v>53</v>
      </c>
      <c r="Z21" s="42" t="s">
        <v>53</v>
      </c>
      <c r="AA21" s="42" t="s">
        <v>86</v>
      </c>
      <c r="AB21" s="42"/>
      <c r="AC21" s="487" t="s">
        <v>84</v>
      </c>
    </row>
    <row r="22" spans="1:29" ht="175.5" customHeight="1">
      <c r="A22" s="481" t="s">
        <v>83</v>
      </c>
      <c r="B22" s="128" t="s">
        <v>85</v>
      </c>
      <c r="C22" s="128" t="s">
        <v>77</v>
      </c>
      <c r="D22" s="128" t="s">
        <v>50</v>
      </c>
      <c r="E22" s="130"/>
      <c r="F22" s="130"/>
      <c r="G22" s="131">
        <v>0.70499999999999996</v>
      </c>
      <c r="H22" s="131">
        <v>0.87329999999999997</v>
      </c>
      <c r="I22" s="131">
        <v>0.65</v>
      </c>
      <c r="J22" s="131">
        <v>0.80564999999999998</v>
      </c>
      <c r="K22" s="131"/>
      <c r="L22" s="131"/>
      <c r="M22" s="131"/>
      <c r="N22" s="131"/>
      <c r="O22" s="131"/>
      <c r="P22" s="131"/>
      <c r="Q22" s="132" t="s">
        <v>53</v>
      </c>
      <c r="R22" s="132"/>
      <c r="S22" s="128" t="s">
        <v>53</v>
      </c>
      <c r="T22" s="133">
        <v>45383</v>
      </c>
      <c r="U22" s="127" t="s">
        <v>968</v>
      </c>
      <c r="V22" s="128" t="s">
        <v>51</v>
      </c>
      <c r="W22" s="128" t="s">
        <v>52</v>
      </c>
      <c r="X22" s="135" t="s">
        <v>53</v>
      </c>
      <c r="Y22" s="135" t="s">
        <v>53</v>
      </c>
      <c r="Z22" s="135" t="s">
        <v>53</v>
      </c>
      <c r="AA22" s="135" t="s">
        <v>86</v>
      </c>
      <c r="AB22" s="135"/>
      <c r="AC22" s="482" t="s">
        <v>84</v>
      </c>
    </row>
    <row r="23" spans="1:29" ht="175.5" customHeight="1">
      <c r="A23" s="486" t="s">
        <v>87</v>
      </c>
      <c r="B23" s="34" t="s">
        <v>85</v>
      </c>
      <c r="C23" s="34" t="s">
        <v>49</v>
      </c>
      <c r="D23" s="34" t="s">
        <v>50</v>
      </c>
      <c r="E23" s="80">
        <v>0.6946</v>
      </c>
      <c r="F23" s="80"/>
      <c r="G23" s="35"/>
      <c r="H23" s="35"/>
      <c r="I23" s="35"/>
      <c r="J23" s="35"/>
      <c r="K23" s="35"/>
      <c r="L23" s="35"/>
      <c r="M23" s="35"/>
      <c r="N23" s="35"/>
      <c r="O23" s="35"/>
      <c r="P23" s="35"/>
      <c r="Q23" s="38" t="s">
        <v>53</v>
      </c>
      <c r="R23" s="38" t="s">
        <v>53</v>
      </c>
      <c r="S23" s="34" t="s">
        <v>89</v>
      </c>
      <c r="T23" s="39">
        <v>44866</v>
      </c>
      <c r="U23" s="39"/>
      <c r="V23" s="34" t="s">
        <v>51</v>
      </c>
      <c r="W23" s="34" t="s">
        <v>50</v>
      </c>
      <c r="X23" s="42" t="s">
        <v>53</v>
      </c>
      <c r="Y23" s="42" t="s">
        <v>53</v>
      </c>
      <c r="Z23" s="42" t="s">
        <v>53</v>
      </c>
      <c r="AA23" s="42" t="s">
        <v>53</v>
      </c>
      <c r="AB23" s="42" t="s">
        <v>90</v>
      </c>
      <c r="AC23" s="487" t="s">
        <v>88</v>
      </c>
    </row>
    <row r="24" spans="1:29" ht="175.5" customHeight="1">
      <c r="A24" s="488" t="s">
        <v>758</v>
      </c>
      <c r="B24" s="129" t="s">
        <v>760</v>
      </c>
      <c r="C24" s="129" t="s">
        <v>49</v>
      </c>
      <c r="D24" s="129" t="s">
        <v>50</v>
      </c>
      <c r="E24" s="140" t="s">
        <v>762</v>
      </c>
      <c r="F24" s="140" t="s">
        <v>763</v>
      </c>
      <c r="G24" s="141"/>
      <c r="H24" s="141"/>
      <c r="I24" s="141"/>
      <c r="J24" s="141"/>
      <c r="K24" s="141"/>
      <c r="L24" s="141"/>
      <c r="M24" s="141"/>
      <c r="N24" s="141"/>
      <c r="O24" s="141"/>
      <c r="P24" s="141"/>
      <c r="Q24" s="142">
        <v>9</v>
      </c>
      <c r="R24" s="142">
        <v>11.07</v>
      </c>
      <c r="S24" s="129" t="s">
        <v>761</v>
      </c>
      <c r="T24" s="143">
        <v>45474</v>
      </c>
      <c r="U24" s="143">
        <v>45838</v>
      </c>
      <c r="V24" s="129" t="s">
        <v>51</v>
      </c>
      <c r="W24" s="129" t="s">
        <v>52</v>
      </c>
      <c r="X24" s="129" t="s">
        <v>53</v>
      </c>
      <c r="Y24" s="129"/>
      <c r="Z24" s="129"/>
      <c r="AA24" s="129"/>
      <c r="AB24" s="129"/>
      <c r="AC24" s="485" t="s">
        <v>759</v>
      </c>
    </row>
    <row r="25" spans="1:29" ht="175.5" customHeight="1">
      <c r="A25" s="486" t="s">
        <v>91</v>
      </c>
      <c r="B25" s="34" t="s">
        <v>93</v>
      </c>
      <c r="C25" s="34" t="s">
        <v>49</v>
      </c>
      <c r="D25" s="34" t="s">
        <v>72</v>
      </c>
      <c r="E25" s="80">
        <v>0.80689999999999995</v>
      </c>
      <c r="F25" s="80">
        <v>0.99868999999999997</v>
      </c>
      <c r="G25" s="35"/>
      <c r="H25" s="35"/>
      <c r="I25" s="35"/>
      <c r="J25" s="35"/>
      <c r="K25" s="35"/>
      <c r="L25" s="35"/>
      <c r="M25" s="35"/>
      <c r="N25" s="35"/>
      <c r="O25" s="35"/>
      <c r="P25" s="35"/>
      <c r="Q25" s="38">
        <v>31</v>
      </c>
      <c r="R25" s="38">
        <v>38.130000000000003</v>
      </c>
      <c r="S25" s="34"/>
      <c r="T25" s="39">
        <v>45597</v>
      </c>
      <c r="U25" s="43"/>
      <c r="V25" s="34" t="s">
        <v>51</v>
      </c>
      <c r="W25" s="34" t="s">
        <v>59</v>
      </c>
      <c r="X25" s="34" t="s">
        <v>53</v>
      </c>
      <c r="Y25" s="34" t="s">
        <v>53</v>
      </c>
      <c r="Z25" s="34" t="s">
        <v>53</v>
      </c>
      <c r="AA25" s="34" t="s">
        <v>94</v>
      </c>
      <c r="AB25" s="34"/>
      <c r="AC25" s="487" t="s">
        <v>92</v>
      </c>
    </row>
    <row r="26" spans="1:29" ht="175.5" customHeight="1">
      <c r="A26" s="481" t="s">
        <v>95</v>
      </c>
      <c r="B26" s="128" t="s">
        <v>97</v>
      </c>
      <c r="C26" s="128" t="s">
        <v>49</v>
      </c>
      <c r="D26" s="128" t="s">
        <v>50</v>
      </c>
      <c r="E26" s="130">
        <v>1.0364</v>
      </c>
      <c r="F26" s="130">
        <v>1.2808999999999999</v>
      </c>
      <c r="G26" s="131" t="s">
        <v>66</v>
      </c>
      <c r="H26" s="131" t="s">
        <v>66</v>
      </c>
      <c r="I26" s="131" t="s">
        <v>66</v>
      </c>
      <c r="J26" s="131" t="s">
        <v>66</v>
      </c>
      <c r="K26" s="131"/>
      <c r="L26" s="131"/>
      <c r="M26" s="131"/>
      <c r="N26" s="131"/>
      <c r="O26" s="131"/>
      <c r="P26" s="131"/>
      <c r="Q26" s="132">
        <v>10</v>
      </c>
      <c r="R26" s="132">
        <v>12.3</v>
      </c>
      <c r="S26" s="128" t="s">
        <v>98</v>
      </c>
      <c r="T26" s="133">
        <v>45717</v>
      </c>
      <c r="U26" s="133"/>
      <c r="V26" s="128" t="s">
        <v>51</v>
      </c>
      <c r="W26" s="128" t="s">
        <v>52</v>
      </c>
      <c r="X26" s="135" t="s">
        <v>53</v>
      </c>
      <c r="Y26" s="128" t="s">
        <v>53</v>
      </c>
      <c r="Z26" s="128" t="s">
        <v>53</v>
      </c>
      <c r="AA26" s="128" t="s">
        <v>99</v>
      </c>
      <c r="AB26" s="128" t="s">
        <v>100</v>
      </c>
      <c r="AC26" s="482" t="s">
        <v>96</v>
      </c>
    </row>
    <row r="27" spans="1:29" ht="175.5" customHeight="1">
      <c r="A27" s="486" t="s">
        <v>95</v>
      </c>
      <c r="B27" s="34" t="s">
        <v>97</v>
      </c>
      <c r="C27" s="34" t="s">
        <v>49</v>
      </c>
      <c r="D27" s="34" t="s">
        <v>50</v>
      </c>
      <c r="E27" s="80">
        <v>1.0311999999999999</v>
      </c>
      <c r="F27" s="80">
        <v>1.2745</v>
      </c>
      <c r="G27" s="35" t="s">
        <v>66</v>
      </c>
      <c r="H27" s="35" t="s">
        <v>66</v>
      </c>
      <c r="I27" s="35" t="s">
        <v>66</v>
      </c>
      <c r="J27" s="35" t="s">
        <v>66</v>
      </c>
      <c r="K27" s="35"/>
      <c r="L27" s="35"/>
      <c r="M27" s="35"/>
      <c r="N27" s="35"/>
      <c r="O27" s="35"/>
      <c r="P27" s="35"/>
      <c r="Q27" s="38">
        <v>10</v>
      </c>
      <c r="R27" s="38">
        <v>12.3</v>
      </c>
      <c r="S27" s="34" t="s">
        <v>101</v>
      </c>
      <c r="T27" s="39">
        <v>45717</v>
      </c>
      <c r="U27" s="39"/>
      <c r="V27" s="34" t="s">
        <v>51</v>
      </c>
      <c r="W27" s="34" t="s">
        <v>52</v>
      </c>
      <c r="X27" s="42" t="s">
        <v>53</v>
      </c>
      <c r="Y27" s="34" t="s">
        <v>53</v>
      </c>
      <c r="Z27" s="34" t="s">
        <v>53</v>
      </c>
      <c r="AA27" s="34" t="s">
        <v>99</v>
      </c>
      <c r="AB27" s="34" t="s">
        <v>102</v>
      </c>
      <c r="AC27" s="487" t="s">
        <v>96</v>
      </c>
    </row>
    <row r="28" spans="1:29" ht="175.5" customHeight="1">
      <c r="A28" s="481" t="s">
        <v>95</v>
      </c>
      <c r="B28" s="128" t="s">
        <v>97</v>
      </c>
      <c r="C28" s="128" t="s">
        <v>77</v>
      </c>
      <c r="D28" s="128" t="s">
        <v>50</v>
      </c>
      <c r="E28" s="130" t="s">
        <v>66</v>
      </c>
      <c r="F28" s="130" t="s">
        <v>66</v>
      </c>
      <c r="G28" s="131">
        <v>1.1970000000000001</v>
      </c>
      <c r="H28" s="131">
        <v>1.4784999999999999</v>
      </c>
      <c r="I28" s="131">
        <v>0.86850000000000005</v>
      </c>
      <c r="J28" s="131">
        <v>1.0744</v>
      </c>
      <c r="K28" s="131"/>
      <c r="L28" s="131"/>
      <c r="M28" s="131"/>
      <c r="N28" s="131"/>
      <c r="O28" s="131"/>
      <c r="P28" s="131"/>
      <c r="Q28" s="132">
        <v>10</v>
      </c>
      <c r="R28" s="132">
        <v>12.3</v>
      </c>
      <c r="S28" s="128" t="s">
        <v>101</v>
      </c>
      <c r="T28" s="133">
        <v>45717</v>
      </c>
      <c r="U28" s="133"/>
      <c r="V28" s="128" t="s">
        <v>51</v>
      </c>
      <c r="W28" s="128" t="s">
        <v>52</v>
      </c>
      <c r="X28" s="135" t="s">
        <v>53</v>
      </c>
      <c r="Y28" s="128" t="s">
        <v>53</v>
      </c>
      <c r="Z28" s="128" t="s">
        <v>53</v>
      </c>
      <c r="AA28" s="128" t="s">
        <v>99</v>
      </c>
      <c r="AB28" s="128" t="s">
        <v>103</v>
      </c>
      <c r="AC28" s="482" t="s">
        <v>96</v>
      </c>
    </row>
    <row r="29" spans="1:29" ht="175.5" customHeight="1">
      <c r="A29" s="486" t="s">
        <v>104</v>
      </c>
      <c r="B29" s="34" t="s">
        <v>105</v>
      </c>
      <c r="C29" s="34" t="s">
        <v>49</v>
      </c>
      <c r="D29" s="34" t="s">
        <v>72</v>
      </c>
      <c r="E29" s="80">
        <v>0.99180000000000001</v>
      </c>
      <c r="F29" s="80">
        <v>1.2199</v>
      </c>
      <c r="G29" s="35"/>
      <c r="H29" s="35"/>
      <c r="I29" s="35"/>
      <c r="J29" s="35"/>
      <c r="K29" s="35"/>
      <c r="L29" s="35"/>
      <c r="M29" s="35"/>
      <c r="N29" s="35"/>
      <c r="O29" s="35"/>
      <c r="P29" s="35"/>
      <c r="Q29" s="38">
        <v>49</v>
      </c>
      <c r="R29" s="38">
        <v>60.27</v>
      </c>
      <c r="S29" s="34" t="s">
        <v>53</v>
      </c>
      <c r="T29" s="39">
        <v>45658</v>
      </c>
      <c r="U29" s="39"/>
      <c r="V29" s="34" t="s">
        <v>50</v>
      </c>
      <c r="W29" s="34" t="s">
        <v>52</v>
      </c>
      <c r="X29" s="42" t="s">
        <v>53</v>
      </c>
      <c r="Y29" s="42" t="s">
        <v>53</v>
      </c>
      <c r="Z29" s="42" t="s">
        <v>53</v>
      </c>
      <c r="AA29" s="42" t="s">
        <v>106</v>
      </c>
      <c r="AB29" s="42" t="s">
        <v>107</v>
      </c>
      <c r="AC29" s="484" t="s">
        <v>647</v>
      </c>
    </row>
    <row r="30" spans="1:29" ht="175.5" customHeight="1">
      <c r="A30" s="481" t="s">
        <v>104</v>
      </c>
      <c r="B30" s="128" t="s">
        <v>108</v>
      </c>
      <c r="C30" s="128" t="s">
        <v>77</v>
      </c>
      <c r="D30" s="128" t="s">
        <v>72</v>
      </c>
      <c r="E30" s="130"/>
      <c r="F30" s="130"/>
      <c r="G30" s="131">
        <v>1.1077999999999999</v>
      </c>
      <c r="H30" s="131">
        <v>1.3626</v>
      </c>
      <c r="I30" s="131">
        <v>0.94059999999999999</v>
      </c>
      <c r="J30" s="131">
        <v>1.1569</v>
      </c>
      <c r="K30" s="131"/>
      <c r="L30" s="131"/>
      <c r="M30" s="131"/>
      <c r="N30" s="131"/>
      <c r="O30" s="131"/>
      <c r="P30" s="131"/>
      <c r="Q30" s="132">
        <v>49</v>
      </c>
      <c r="R30" s="132">
        <v>60.27</v>
      </c>
      <c r="S30" s="128" t="s">
        <v>53</v>
      </c>
      <c r="T30" s="133">
        <v>45658</v>
      </c>
      <c r="U30" s="133"/>
      <c r="V30" s="128" t="s">
        <v>50</v>
      </c>
      <c r="W30" s="128" t="s">
        <v>52</v>
      </c>
      <c r="X30" s="128" t="s">
        <v>53</v>
      </c>
      <c r="Y30" s="135" t="s">
        <v>53</v>
      </c>
      <c r="Z30" s="135" t="s">
        <v>53</v>
      </c>
      <c r="AA30" s="135" t="s">
        <v>106</v>
      </c>
      <c r="AB30" s="135" t="s">
        <v>109</v>
      </c>
      <c r="AC30" s="485" t="s">
        <v>647</v>
      </c>
    </row>
    <row r="31" spans="1:29" ht="175.5" customHeight="1">
      <c r="A31" s="486" t="s">
        <v>104</v>
      </c>
      <c r="B31" s="34" t="s">
        <v>110</v>
      </c>
      <c r="C31" s="34" t="s">
        <v>77</v>
      </c>
      <c r="D31" s="34" t="s">
        <v>72</v>
      </c>
      <c r="E31" s="80"/>
      <c r="F31" s="80"/>
      <c r="G31" s="35">
        <v>1.1738999999999999</v>
      </c>
      <c r="H31" s="35">
        <v>1.4439</v>
      </c>
      <c r="I31" s="35">
        <v>0.9113</v>
      </c>
      <c r="J31" s="35">
        <v>1.1209</v>
      </c>
      <c r="K31" s="35"/>
      <c r="L31" s="35"/>
      <c r="M31" s="35"/>
      <c r="N31" s="35"/>
      <c r="O31" s="35"/>
      <c r="P31" s="35"/>
      <c r="Q31" s="38">
        <v>49</v>
      </c>
      <c r="R31" s="38">
        <v>60.27</v>
      </c>
      <c r="S31" s="34" t="s">
        <v>53</v>
      </c>
      <c r="T31" s="39">
        <v>45658</v>
      </c>
      <c r="U31" s="39"/>
      <c r="V31" s="34" t="s">
        <v>50</v>
      </c>
      <c r="W31" s="34" t="s">
        <v>52</v>
      </c>
      <c r="X31" s="34" t="s">
        <v>53</v>
      </c>
      <c r="Y31" s="42" t="s">
        <v>53</v>
      </c>
      <c r="Z31" s="42" t="s">
        <v>53</v>
      </c>
      <c r="AA31" s="42" t="s">
        <v>106</v>
      </c>
      <c r="AB31" s="42" t="s">
        <v>111</v>
      </c>
      <c r="AC31" s="484" t="s">
        <v>647</v>
      </c>
    </row>
    <row r="32" spans="1:29" ht="175.5" customHeight="1">
      <c r="A32" s="481" t="s">
        <v>674</v>
      </c>
      <c r="B32" s="128" t="s">
        <v>670</v>
      </c>
      <c r="C32" s="128" t="s">
        <v>49</v>
      </c>
      <c r="D32" s="128" t="s">
        <v>50</v>
      </c>
      <c r="E32" s="130">
        <v>0.59699999999999998</v>
      </c>
      <c r="F32" s="130">
        <v>0.73431000000000002</v>
      </c>
      <c r="G32" s="131"/>
      <c r="H32" s="131"/>
      <c r="I32" s="131"/>
      <c r="J32" s="131"/>
      <c r="K32" s="131"/>
      <c r="L32" s="131"/>
      <c r="M32" s="131"/>
      <c r="N32" s="131"/>
      <c r="O32" s="131"/>
      <c r="P32" s="131"/>
      <c r="Q32" s="132">
        <v>5.67</v>
      </c>
      <c r="R32" s="132">
        <v>6.97</v>
      </c>
      <c r="S32" s="128" t="s">
        <v>671</v>
      </c>
      <c r="T32" s="133">
        <v>45658</v>
      </c>
      <c r="U32" s="133"/>
      <c r="V32" s="128" t="s">
        <v>51</v>
      </c>
      <c r="W32" s="128" t="s">
        <v>351</v>
      </c>
      <c r="X32" s="135" t="s">
        <v>53</v>
      </c>
      <c r="Y32" s="135" t="s">
        <v>672</v>
      </c>
      <c r="Z32" s="135" t="s">
        <v>53</v>
      </c>
      <c r="AA32" s="135" t="s">
        <v>673</v>
      </c>
      <c r="AB32" s="135" t="s">
        <v>53</v>
      </c>
      <c r="AC32" s="485" t="s">
        <v>675</v>
      </c>
    </row>
    <row r="33" spans="1:29" ht="175.5" customHeight="1">
      <c r="A33" s="486" t="s">
        <v>114</v>
      </c>
      <c r="B33" s="34" t="s">
        <v>116</v>
      </c>
      <c r="C33" s="34" t="s">
        <v>49</v>
      </c>
      <c r="D33" s="34" t="s">
        <v>50</v>
      </c>
      <c r="E33" s="80">
        <f>868.1/1000</f>
        <v>0.86809999999999998</v>
      </c>
      <c r="F33" s="80">
        <v>1.0616130000000001</v>
      </c>
      <c r="G33" s="35"/>
      <c r="H33" s="35"/>
      <c r="I33" s="35"/>
      <c r="J33" s="35"/>
      <c r="K33" s="35"/>
      <c r="L33" s="35"/>
      <c r="M33" s="35"/>
      <c r="N33" s="35"/>
      <c r="O33" s="35"/>
      <c r="P33" s="35"/>
      <c r="Q33" s="38">
        <v>0</v>
      </c>
      <c r="R33" s="38">
        <v>0</v>
      </c>
      <c r="S33" s="34" t="s">
        <v>117</v>
      </c>
      <c r="T33" s="39">
        <v>45658</v>
      </c>
      <c r="U33" s="39">
        <v>46022</v>
      </c>
      <c r="V33" s="34" t="s">
        <v>51</v>
      </c>
      <c r="W33" s="34" t="s">
        <v>50</v>
      </c>
      <c r="X33" s="42"/>
      <c r="Y33" s="42"/>
      <c r="Z33" s="42"/>
      <c r="AA33" s="42" t="s">
        <v>118</v>
      </c>
      <c r="AB33" s="42"/>
      <c r="AC33" s="487" t="s">
        <v>115</v>
      </c>
    </row>
    <row r="34" spans="1:29" ht="175.5" customHeight="1">
      <c r="A34" s="481" t="s">
        <v>114</v>
      </c>
      <c r="B34" s="128" t="s">
        <v>119</v>
      </c>
      <c r="C34" s="128" t="s">
        <v>49</v>
      </c>
      <c r="D34" s="128" t="s">
        <v>50</v>
      </c>
      <c r="E34" s="130">
        <v>0.86809999999999998</v>
      </c>
      <c r="F34" s="130">
        <f>1061.613/1000</f>
        <v>1.0616130000000001</v>
      </c>
      <c r="G34" s="131"/>
      <c r="H34" s="131"/>
      <c r="I34" s="131"/>
      <c r="J34" s="131"/>
      <c r="K34" s="131"/>
      <c r="L34" s="131"/>
      <c r="M34" s="131"/>
      <c r="N34" s="131"/>
      <c r="O34" s="131"/>
      <c r="P34" s="131"/>
      <c r="Q34" s="132">
        <v>0</v>
      </c>
      <c r="R34" s="132">
        <v>0</v>
      </c>
      <c r="S34" s="128" t="s">
        <v>120</v>
      </c>
      <c r="T34" s="133">
        <v>45658</v>
      </c>
      <c r="U34" s="133">
        <v>46022</v>
      </c>
      <c r="V34" s="128" t="s">
        <v>51</v>
      </c>
      <c r="W34" s="128" t="s">
        <v>50</v>
      </c>
      <c r="X34" s="135"/>
      <c r="Y34" s="135"/>
      <c r="Z34" s="135"/>
      <c r="AA34" s="135" t="s">
        <v>118</v>
      </c>
      <c r="AB34" s="135"/>
      <c r="AC34" s="485" t="s">
        <v>115</v>
      </c>
    </row>
    <row r="35" spans="1:29" ht="175.5" customHeight="1">
      <c r="A35" s="486" t="s">
        <v>114</v>
      </c>
      <c r="B35" s="34" t="s">
        <v>121</v>
      </c>
      <c r="C35" s="34" t="s">
        <v>49</v>
      </c>
      <c r="D35" s="34" t="s">
        <v>50</v>
      </c>
      <c r="E35" s="80">
        <v>0.86809999999999998</v>
      </c>
      <c r="F35" s="80">
        <f>1061.613/1000</f>
        <v>1.0616130000000001</v>
      </c>
      <c r="G35" s="35"/>
      <c r="H35" s="35"/>
      <c r="I35" s="35"/>
      <c r="J35" s="35"/>
      <c r="K35" s="35"/>
      <c r="L35" s="35"/>
      <c r="M35" s="35"/>
      <c r="N35" s="35"/>
      <c r="O35" s="35"/>
      <c r="P35" s="35"/>
      <c r="Q35" s="38">
        <v>0</v>
      </c>
      <c r="R35" s="38">
        <v>0</v>
      </c>
      <c r="S35" s="34" t="s">
        <v>122</v>
      </c>
      <c r="T35" s="39">
        <v>45658</v>
      </c>
      <c r="U35" s="39">
        <v>46022</v>
      </c>
      <c r="V35" s="34" t="s">
        <v>51</v>
      </c>
      <c r="W35" s="34" t="s">
        <v>50</v>
      </c>
      <c r="X35" s="42"/>
      <c r="Y35" s="42"/>
      <c r="Z35" s="42"/>
      <c r="AA35" s="42" t="s">
        <v>118</v>
      </c>
      <c r="AB35" s="42"/>
      <c r="AC35" s="484" t="s">
        <v>115</v>
      </c>
    </row>
    <row r="36" spans="1:29" ht="175.5" customHeight="1">
      <c r="A36" s="481" t="s">
        <v>114</v>
      </c>
      <c r="B36" s="128" t="s">
        <v>123</v>
      </c>
      <c r="C36" s="128" t="s">
        <v>49</v>
      </c>
      <c r="D36" s="128" t="s">
        <v>50</v>
      </c>
      <c r="E36" s="130">
        <v>0.86809999999999998</v>
      </c>
      <c r="F36" s="130">
        <v>1.0616130000000001</v>
      </c>
      <c r="G36" s="131"/>
      <c r="H36" s="131"/>
      <c r="I36" s="131"/>
      <c r="J36" s="131"/>
      <c r="K36" s="131"/>
      <c r="L36" s="131"/>
      <c r="M36" s="131"/>
      <c r="N36" s="131"/>
      <c r="O36" s="131"/>
      <c r="P36" s="131"/>
      <c r="Q36" s="132">
        <v>0</v>
      </c>
      <c r="R36" s="132">
        <v>0</v>
      </c>
      <c r="S36" s="128" t="s">
        <v>124</v>
      </c>
      <c r="T36" s="133">
        <v>45658</v>
      </c>
      <c r="U36" s="133">
        <v>46022</v>
      </c>
      <c r="V36" s="128" t="s">
        <v>51</v>
      </c>
      <c r="W36" s="128" t="s">
        <v>50</v>
      </c>
      <c r="X36" s="135"/>
      <c r="Y36" s="135"/>
      <c r="Z36" s="135"/>
      <c r="AA36" s="135" t="s">
        <v>118</v>
      </c>
      <c r="AB36" s="135"/>
      <c r="AC36" s="485" t="s">
        <v>115</v>
      </c>
    </row>
    <row r="37" spans="1:29" ht="175.5" customHeight="1">
      <c r="A37" s="486" t="s">
        <v>114</v>
      </c>
      <c r="B37" s="34" t="s">
        <v>125</v>
      </c>
      <c r="C37" s="34" t="s">
        <v>49</v>
      </c>
      <c r="D37" s="34" t="s">
        <v>50</v>
      </c>
      <c r="E37" s="80">
        <v>0.86809999999999998</v>
      </c>
      <c r="F37" s="80">
        <v>1.0616130000000001</v>
      </c>
      <c r="G37" s="35"/>
      <c r="H37" s="35"/>
      <c r="I37" s="35"/>
      <c r="J37" s="35"/>
      <c r="K37" s="35"/>
      <c r="L37" s="35"/>
      <c r="M37" s="35"/>
      <c r="N37" s="35"/>
      <c r="O37" s="35"/>
      <c r="P37" s="35"/>
      <c r="Q37" s="38">
        <v>0</v>
      </c>
      <c r="R37" s="38">
        <v>0</v>
      </c>
      <c r="S37" s="34" t="s">
        <v>126</v>
      </c>
      <c r="T37" s="39">
        <v>45658</v>
      </c>
      <c r="U37" s="39">
        <v>46022</v>
      </c>
      <c r="V37" s="34" t="s">
        <v>51</v>
      </c>
      <c r="W37" s="34" t="s">
        <v>50</v>
      </c>
      <c r="X37" s="42"/>
      <c r="Y37" s="42"/>
      <c r="Z37" s="42"/>
      <c r="AA37" s="42" t="s">
        <v>118</v>
      </c>
      <c r="AB37" s="42"/>
      <c r="AC37" s="484" t="s">
        <v>115</v>
      </c>
    </row>
    <row r="38" spans="1:29" ht="175.5" customHeight="1">
      <c r="A38" s="481" t="s">
        <v>114</v>
      </c>
      <c r="B38" s="128" t="s">
        <v>127</v>
      </c>
      <c r="C38" s="128" t="s">
        <v>49</v>
      </c>
      <c r="D38" s="128" t="s">
        <v>50</v>
      </c>
      <c r="E38" s="130">
        <v>0.86809999999999998</v>
      </c>
      <c r="F38" s="130">
        <v>1.0616130000000001</v>
      </c>
      <c r="G38" s="131"/>
      <c r="H38" s="131"/>
      <c r="I38" s="131"/>
      <c r="J38" s="131"/>
      <c r="K38" s="131"/>
      <c r="L38" s="131"/>
      <c r="M38" s="131"/>
      <c r="N38" s="131"/>
      <c r="O38" s="131"/>
      <c r="P38" s="131"/>
      <c r="Q38" s="132">
        <v>0</v>
      </c>
      <c r="R38" s="132">
        <v>0</v>
      </c>
      <c r="S38" s="128" t="s">
        <v>128</v>
      </c>
      <c r="T38" s="133">
        <v>45658</v>
      </c>
      <c r="U38" s="133">
        <v>46022</v>
      </c>
      <c r="V38" s="128" t="s">
        <v>51</v>
      </c>
      <c r="W38" s="128" t="s">
        <v>50</v>
      </c>
      <c r="X38" s="135"/>
      <c r="Y38" s="135"/>
      <c r="Z38" s="135"/>
      <c r="AA38" s="144" t="s">
        <v>118</v>
      </c>
      <c r="AB38" s="135"/>
      <c r="AC38" s="485" t="s">
        <v>115</v>
      </c>
    </row>
    <row r="39" spans="1:29" ht="175.5" customHeight="1">
      <c r="A39" s="486" t="s">
        <v>114</v>
      </c>
      <c r="B39" s="34" t="s">
        <v>129</v>
      </c>
      <c r="C39" s="34" t="s">
        <v>49</v>
      </c>
      <c r="D39" s="34" t="s">
        <v>50</v>
      </c>
      <c r="E39" s="80">
        <v>0.86809999999999998</v>
      </c>
      <c r="F39" s="80">
        <v>1.0616130000000001</v>
      </c>
      <c r="G39" s="35"/>
      <c r="H39" s="35"/>
      <c r="I39" s="35"/>
      <c r="J39" s="35"/>
      <c r="K39" s="35"/>
      <c r="L39" s="35"/>
      <c r="M39" s="35"/>
      <c r="N39" s="35"/>
      <c r="O39" s="35"/>
      <c r="P39" s="35"/>
      <c r="Q39" s="38">
        <v>0</v>
      </c>
      <c r="R39" s="38">
        <v>0</v>
      </c>
      <c r="S39" s="34" t="s">
        <v>130</v>
      </c>
      <c r="T39" s="39">
        <v>45658</v>
      </c>
      <c r="U39" s="39">
        <v>46022</v>
      </c>
      <c r="V39" s="34" t="s">
        <v>51</v>
      </c>
      <c r="W39" s="34" t="s">
        <v>50</v>
      </c>
      <c r="X39" s="42"/>
      <c r="Y39" s="42"/>
      <c r="Z39" s="42"/>
      <c r="AA39" s="106" t="s">
        <v>118</v>
      </c>
      <c r="AB39" s="42"/>
      <c r="AC39" s="484" t="s">
        <v>115</v>
      </c>
    </row>
    <row r="40" spans="1:29" ht="175.5" customHeight="1">
      <c r="A40" s="481" t="s">
        <v>131</v>
      </c>
      <c r="B40" s="128" t="s">
        <v>1091</v>
      </c>
      <c r="C40" s="128" t="s">
        <v>49</v>
      </c>
      <c r="D40" s="128" t="s">
        <v>72</v>
      </c>
      <c r="E40" s="130">
        <v>0.629</v>
      </c>
      <c r="F40" s="130">
        <v>0.77366999999999997</v>
      </c>
      <c r="G40" s="131">
        <v>0.629</v>
      </c>
      <c r="H40" s="131">
        <v>0.77366999999999997</v>
      </c>
      <c r="I40" s="131">
        <v>0.629</v>
      </c>
      <c r="J40" s="131">
        <v>0.77366999999999997</v>
      </c>
      <c r="K40" s="131">
        <v>0.629</v>
      </c>
      <c r="L40" s="131">
        <v>0.77366999999999997</v>
      </c>
      <c r="M40" s="131">
        <v>0.629</v>
      </c>
      <c r="N40" s="131">
        <v>0.77366999999999997</v>
      </c>
      <c r="O40" s="131">
        <v>0.629</v>
      </c>
      <c r="P40" s="131">
        <v>0.77366999999999997</v>
      </c>
      <c r="Q40" s="132">
        <v>0</v>
      </c>
      <c r="R40" s="132">
        <v>0</v>
      </c>
      <c r="S40" s="128" t="s">
        <v>132</v>
      </c>
      <c r="T40" s="133">
        <v>45870</v>
      </c>
      <c r="U40" s="133">
        <v>46599</v>
      </c>
      <c r="V40" s="128" t="s">
        <v>133</v>
      </c>
      <c r="W40" s="128" t="s">
        <v>59</v>
      </c>
      <c r="X40" s="135" t="s">
        <v>1094</v>
      </c>
      <c r="Y40" s="135" t="s">
        <v>53</v>
      </c>
      <c r="Z40" s="135" t="s">
        <v>53</v>
      </c>
      <c r="AA40" s="145" t="s">
        <v>1288</v>
      </c>
      <c r="AB40" s="135" t="s">
        <v>1093</v>
      </c>
      <c r="AC40" s="485" t="s">
        <v>694</v>
      </c>
    </row>
    <row r="41" spans="1:29" s="14" customFormat="1" ht="175.5" customHeight="1">
      <c r="A41" s="486" t="s">
        <v>131</v>
      </c>
      <c r="B41" s="34" t="s">
        <v>1092</v>
      </c>
      <c r="C41" s="34" t="s">
        <v>49</v>
      </c>
      <c r="D41" s="34" t="s">
        <v>72</v>
      </c>
      <c r="E41" s="80">
        <v>0.629</v>
      </c>
      <c r="F41" s="80">
        <v>0.77366999999999997</v>
      </c>
      <c r="G41" s="35">
        <v>0.629</v>
      </c>
      <c r="H41" s="35">
        <v>0.77366999999999997</v>
      </c>
      <c r="I41" s="35">
        <v>0.629</v>
      </c>
      <c r="J41" s="35">
        <v>0.77366999999999997</v>
      </c>
      <c r="K41" s="35">
        <v>0.629</v>
      </c>
      <c r="L41" s="35">
        <v>0.77366999999999997</v>
      </c>
      <c r="M41" s="35">
        <v>0.629</v>
      </c>
      <c r="N41" s="35">
        <v>0.77366999999999997</v>
      </c>
      <c r="O41" s="35">
        <v>0.629</v>
      </c>
      <c r="P41" s="35">
        <v>0.77366999999999997</v>
      </c>
      <c r="Q41" s="38">
        <v>25</v>
      </c>
      <c r="R41" s="38">
        <v>30.75</v>
      </c>
      <c r="S41" s="34" t="s">
        <v>1095</v>
      </c>
      <c r="T41" s="39">
        <v>45870</v>
      </c>
      <c r="U41" s="39">
        <v>46599</v>
      </c>
      <c r="V41" s="34" t="s">
        <v>133</v>
      </c>
      <c r="W41" s="34" t="s">
        <v>59</v>
      </c>
      <c r="X41" s="42" t="s">
        <v>1094</v>
      </c>
      <c r="Y41" s="42" t="s">
        <v>53</v>
      </c>
      <c r="Z41" s="42" t="s">
        <v>53</v>
      </c>
      <c r="AA41" s="105" t="s">
        <v>1289</v>
      </c>
      <c r="AB41" s="42" t="s">
        <v>1093</v>
      </c>
      <c r="AC41" s="484" t="s">
        <v>694</v>
      </c>
    </row>
    <row r="42" spans="1:29" s="17" customFormat="1" ht="175.5" customHeight="1">
      <c r="A42" s="481" t="s">
        <v>134</v>
      </c>
      <c r="B42" s="128" t="s">
        <v>136</v>
      </c>
      <c r="C42" s="128" t="s">
        <v>49</v>
      </c>
      <c r="D42" s="128" t="s">
        <v>50</v>
      </c>
      <c r="E42" s="130">
        <v>0.88700000000000001</v>
      </c>
      <c r="F42" s="130">
        <v>1.0972</v>
      </c>
      <c r="G42" s="131"/>
      <c r="H42" s="131"/>
      <c r="I42" s="131"/>
      <c r="J42" s="131"/>
      <c r="K42" s="131"/>
      <c r="L42" s="131"/>
      <c r="M42" s="131"/>
      <c r="N42" s="131"/>
      <c r="O42" s="131"/>
      <c r="P42" s="131"/>
      <c r="Q42" s="132">
        <v>25</v>
      </c>
      <c r="R42" s="132">
        <v>30.75</v>
      </c>
      <c r="S42" s="128" t="s">
        <v>137</v>
      </c>
      <c r="T42" s="133">
        <v>45292</v>
      </c>
      <c r="U42" s="133">
        <v>46022</v>
      </c>
      <c r="V42" s="128" t="s">
        <v>51</v>
      </c>
      <c r="W42" s="128" t="s">
        <v>59</v>
      </c>
      <c r="X42" s="135" t="s">
        <v>53</v>
      </c>
      <c r="Y42" s="135" t="s">
        <v>53</v>
      </c>
      <c r="Z42" s="135" t="s">
        <v>53</v>
      </c>
      <c r="AA42" s="135" t="s">
        <v>138</v>
      </c>
      <c r="AB42" s="135"/>
      <c r="AC42" s="482" t="s">
        <v>135</v>
      </c>
    </row>
    <row r="43" spans="1:29" s="14" customFormat="1" ht="175.5" customHeight="1">
      <c r="A43" s="486" t="s">
        <v>139</v>
      </c>
      <c r="B43" s="34"/>
      <c r="C43" s="34" t="s">
        <v>49</v>
      </c>
      <c r="D43" s="34" t="s">
        <v>72</v>
      </c>
      <c r="E43" s="80">
        <v>1.6</v>
      </c>
      <c r="F43" s="80">
        <v>1.9729999999999999</v>
      </c>
      <c r="G43" s="35"/>
      <c r="H43" s="35"/>
      <c r="I43" s="35"/>
      <c r="J43" s="35"/>
      <c r="K43" s="35"/>
      <c r="L43" s="35"/>
      <c r="M43" s="35"/>
      <c r="N43" s="35"/>
      <c r="O43" s="35"/>
      <c r="P43" s="35"/>
      <c r="Q43" s="38"/>
      <c r="R43" s="38"/>
      <c r="S43" s="34"/>
      <c r="T43" s="39">
        <v>45658</v>
      </c>
      <c r="U43" s="39">
        <v>46022</v>
      </c>
      <c r="V43" s="34" t="s">
        <v>51</v>
      </c>
      <c r="W43" s="34" t="s">
        <v>52</v>
      </c>
      <c r="X43" s="42" t="s">
        <v>53</v>
      </c>
      <c r="Y43" s="42"/>
      <c r="Z43" s="42"/>
      <c r="AA43" s="42"/>
      <c r="AB43" s="42"/>
      <c r="AC43" s="487" t="s">
        <v>140</v>
      </c>
    </row>
    <row r="44" spans="1:29" s="14" customFormat="1" ht="175.5" customHeight="1">
      <c r="A44" s="481" t="s">
        <v>141</v>
      </c>
      <c r="B44" s="128" t="s">
        <v>143</v>
      </c>
      <c r="C44" s="128" t="s">
        <v>49</v>
      </c>
      <c r="D44" s="128" t="s">
        <v>50</v>
      </c>
      <c r="E44" s="130">
        <v>0.69299999999999995</v>
      </c>
      <c r="F44" s="130">
        <f>ROUND((E44+0.005)*1.23,4)</f>
        <v>0.85850000000000004</v>
      </c>
      <c r="G44" s="131"/>
      <c r="H44" s="131"/>
      <c r="I44" s="131"/>
      <c r="J44" s="131"/>
      <c r="K44" s="131"/>
      <c r="L44" s="131"/>
      <c r="M44" s="131"/>
      <c r="N44" s="131"/>
      <c r="O44" s="131"/>
      <c r="P44" s="131"/>
      <c r="Q44" s="132">
        <v>49</v>
      </c>
      <c r="R44" s="132">
        <f>ROUND(Q44*1.23,2)</f>
        <v>60.27</v>
      </c>
      <c r="S44" s="128"/>
      <c r="T44" s="133">
        <v>45292</v>
      </c>
      <c r="U44" s="133"/>
      <c r="V44" s="128" t="s">
        <v>51</v>
      </c>
      <c r="W44" s="128" t="s">
        <v>52</v>
      </c>
      <c r="X44" s="135" t="s">
        <v>53</v>
      </c>
      <c r="Y44" s="135"/>
      <c r="Z44" s="135"/>
      <c r="AA44" s="135" t="s">
        <v>144</v>
      </c>
      <c r="AB44" s="135"/>
      <c r="AC44" s="482" t="s">
        <v>142</v>
      </c>
    </row>
    <row r="45" spans="1:29" s="14" customFormat="1" ht="175.5" customHeight="1">
      <c r="A45" s="486" t="s">
        <v>141</v>
      </c>
      <c r="B45" s="34" t="s">
        <v>143</v>
      </c>
      <c r="C45" s="34" t="s">
        <v>77</v>
      </c>
      <c r="D45" s="34" t="s">
        <v>50</v>
      </c>
      <c r="E45" s="80"/>
      <c r="F45" s="80"/>
      <c r="G45" s="35">
        <v>0.69299999999999995</v>
      </c>
      <c r="H45" s="35">
        <f>ROUND((G45+0.005)*1.23,4)</f>
        <v>0.85850000000000004</v>
      </c>
      <c r="I45" s="35">
        <v>0.69299999999999995</v>
      </c>
      <c r="J45" s="35">
        <f>ROUND((I45+0.005)*1.23,4)</f>
        <v>0.85850000000000004</v>
      </c>
      <c r="K45" s="35"/>
      <c r="L45" s="35"/>
      <c r="M45" s="35"/>
      <c r="N45" s="35"/>
      <c r="O45" s="35"/>
      <c r="P45" s="35"/>
      <c r="Q45" s="38">
        <v>49</v>
      </c>
      <c r="R45" s="38">
        <f>ROUND(Q45*1.23,2)</f>
        <v>60.27</v>
      </c>
      <c r="S45" s="34"/>
      <c r="T45" s="39">
        <v>45292</v>
      </c>
      <c r="U45" s="39"/>
      <c r="V45" s="34" t="s">
        <v>51</v>
      </c>
      <c r="W45" s="34" t="s">
        <v>52</v>
      </c>
      <c r="X45" s="42" t="s">
        <v>53</v>
      </c>
      <c r="Y45" s="42"/>
      <c r="Z45" s="42"/>
      <c r="AA45" s="42" t="s">
        <v>144</v>
      </c>
      <c r="AB45" s="42"/>
      <c r="AC45" s="487" t="s">
        <v>142</v>
      </c>
    </row>
    <row r="46" spans="1:29" s="14" customFormat="1" ht="175.5" customHeight="1">
      <c r="A46" s="481" t="s">
        <v>145</v>
      </c>
      <c r="B46" s="128" t="s">
        <v>147</v>
      </c>
      <c r="C46" s="128" t="s">
        <v>49</v>
      </c>
      <c r="D46" s="128" t="s">
        <v>72</v>
      </c>
      <c r="E46" s="130">
        <v>0.89400000000000002</v>
      </c>
      <c r="F46" s="130">
        <v>1.109</v>
      </c>
      <c r="G46" s="131"/>
      <c r="H46" s="131"/>
      <c r="I46" s="131"/>
      <c r="J46" s="131"/>
      <c r="K46" s="131"/>
      <c r="L46" s="131"/>
      <c r="M46" s="131"/>
      <c r="N46" s="131"/>
      <c r="O46" s="131"/>
      <c r="P46" s="131"/>
      <c r="Q46" s="132"/>
      <c r="R46" s="132"/>
      <c r="S46" s="128"/>
      <c r="T46" s="133">
        <v>45474</v>
      </c>
      <c r="U46" s="133">
        <v>45838</v>
      </c>
      <c r="V46" s="128" t="s">
        <v>51</v>
      </c>
      <c r="W46" s="128" t="s">
        <v>52</v>
      </c>
      <c r="X46" s="135"/>
      <c r="Y46" s="135" t="s">
        <v>53</v>
      </c>
      <c r="Z46" s="135"/>
      <c r="AA46" s="135" t="s">
        <v>148</v>
      </c>
      <c r="AB46" s="135"/>
      <c r="AC46" s="485" t="s">
        <v>146</v>
      </c>
    </row>
    <row r="47" spans="1:29" s="14" customFormat="1" ht="175.5" customHeight="1">
      <c r="A47" s="486" t="s">
        <v>145</v>
      </c>
      <c r="B47" s="34" t="s">
        <v>149</v>
      </c>
      <c r="C47" s="34" t="s">
        <v>77</v>
      </c>
      <c r="D47" s="34" t="s">
        <v>72</v>
      </c>
      <c r="E47" s="80"/>
      <c r="F47" s="80"/>
      <c r="G47" s="35">
        <v>0.95399999999999996</v>
      </c>
      <c r="H47" s="35">
        <v>1.179</v>
      </c>
      <c r="I47" s="35">
        <v>0.82399999999999995</v>
      </c>
      <c r="J47" s="35">
        <v>1.0189999999999999</v>
      </c>
      <c r="K47" s="35"/>
      <c r="L47" s="35"/>
      <c r="M47" s="35"/>
      <c r="N47" s="35"/>
      <c r="O47" s="35"/>
      <c r="P47" s="35"/>
      <c r="Q47" s="38"/>
      <c r="R47" s="38"/>
      <c r="S47" s="34"/>
      <c r="T47" s="39">
        <v>45474</v>
      </c>
      <c r="U47" s="39">
        <v>45838</v>
      </c>
      <c r="V47" s="34" t="s">
        <v>51</v>
      </c>
      <c r="W47" s="34" t="s">
        <v>52</v>
      </c>
      <c r="X47" s="34"/>
      <c r="Y47" s="42" t="s">
        <v>53</v>
      </c>
      <c r="Z47" s="42"/>
      <c r="AA47" s="42" t="s">
        <v>148</v>
      </c>
      <c r="AB47" s="42"/>
      <c r="AC47" s="484" t="s">
        <v>146</v>
      </c>
    </row>
    <row r="48" spans="1:29" s="14" customFormat="1" ht="175.5" customHeight="1">
      <c r="A48" s="481" t="s">
        <v>145</v>
      </c>
      <c r="B48" s="128" t="s">
        <v>150</v>
      </c>
      <c r="C48" s="128"/>
      <c r="D48" s="128" t="s">
        <v>72</v>
      </c>
      <c r="E48" s="130">
        <v>0.89</v>
      </c>
      <c r="F48" s="130">
        <v>1.105</v>
      </c>
      <c r="G48" s="131"/>
      <c r="H48" s="131"/>
      <c r="I48" s="131"/>
      <c r="J48" s="131"/>
      <c r="K48" s="131"/>
      <c r="L48" s="131"/>
      <c r="M48" s="131"/>
      <c r="N48" s="131"/>
      <c r="O48" s="131"/>
      <c r="P48" s="131"/>
      <c r="Q48" s="132"/>
      <c r="R48" s="132"/>
      <c r="S48" s="128"/>
      <c r="T48" s="133">
        <v>45474</v>
      </c>
      <c r="U48" s="133">
        <v>45838</v>
      </c>
      <c r="V48" s="128" t="s">
        <v>51</v>
      </c>
      <c r="W48" s="128" t="s">
        <v>52</v>
      </c>
      <c r="X48" s="128"/>
      <c r="Y48" s="135" t="s">
        <v>53</v>
      </c>
      <c r="Z48" s="135"/>
      <c r="AA48" s="135" t="s">
        <v>148</v>
      </c>
      <c r="AB48" s="135"/>
      <c r="AC48" s="485" t="s">
        <v>146</v>
      </c>
    </row>
    <row r="49" spans="1:29" s="14" customFormat="1" ht="319.5" customHeight="1">
      <c r="A49" s="486" t="s">
        <v>151</v>
      </c>
      <c r="B49" s="41" t="s">
        <v>1056</v>
      </c>
      <c r="C49" s="41" t="s">
        <v>49</v>
      </c>
      <c r="D49" s="34" t="s">
        <v>72</v>
      </c>
      <c r="E49" s="80" t="s">
        <v>996</v>
      </c>
      <c r="F49" s="80" t="s">
        <v>915</v>
      </c>
      <c r="G49" s="35"/>
      <c r="H49" s="35"/>
      <c r="I49" s="35"/>
      <c r="J49" s="35"/>
      <c r="K49" s="35"/>
      <c r="L49" s="35"/>
      <c r="M49" s="35"/>
      <c r="N49" s="35"/>
      <c r="O49" s="35"/>
      <c r="P49" s="35"/>
      <c r="Q49" s="38" t="s">
        <v>918</v>
      </c>
      <c r="R49" s="38" t="s">
        <v>919</v>
      </c>
      <c r="S49" s="79" t="s">
        <v>677</v>
      </c>
      <c r="T49" s="39">
        <v>45931</v>
      </c>
      <c r="U49" s="39">
        <v>46022</v>
      </c>
      <c r="V49" s="34" t="s">
        <v>133</v>
      </c>
      <c r="W49" s="34" t="s">
        <v>59</v>
      </c>
      <c r="X49" s="34" t="s">
        <v>676</v>
      </c>
      <c r="Y49" s="42" t="s">
        <v>677</v>
      </c>
      <c r="Z49" s="42"/>
      <c r="AA49" s="42" t="s">
        <v>153</v>
      </c>
      <c r="AB49" s="42" t="s">
        <v>681</v>
      </c>
      <c r="AC49" s="484" t="s">
        <v>920</v>
      </c>
    </row>
    <row r="50" spans="1:29" s="14" customFormat="1" ht="304.5" customHeight="1">
      <c r="A50" s="481" t="s">
        <v>151</v>
      </c>
      <c r="B50" s="129" t="s">
        <v>1056</v>
      </c>
      <c r="C50" s="129" t="s">
        <v>77</v>
      </c>
      <c r="D50" s="128" t="s">
        <v>72</v>
      </c>
      <c r="E50" s="130"/>
      <c r="F50" s="130"/>
      <c r="G50" s="131" t="s">
        <v>997</v>
      </c>
      <c r="H50" s="131" t="s">
        <v>916</v>
      </c>
      <c r="I50" s="131" t="s">
        <v>998</v>
      </c>
      <c r="J50" s="131" t="s">
        <v>917</v>
      </c>
      <c r="K50" s="131"/>
      <c r="L50" s="131"/>
      <c r="M50" s="131"/>
      <c r="N50" s="131"/>
      <c r="O50" s="131"/>
      <c r="P50" s="131"/>
      <c r="Q50" s="132" t="s">
        <v>918</v>
      </c>
      <c r="R50" s="132" t="s">
        <v>919</v>
      </c>
      <c r="S50" s="146" t="s">
        <v>677</v>
      </c>
      <c r="T50" s="133">
        <v>45931</v>
      </c>
      <c r="U50" s="133">
        <v>46022</v>
      </c>
      <c r="V50" s="128" t="s">
        <v>133</v>
      </c>
      <c r="W50" s="128" t="s">
        <v>59</v>
      </c>
      <c r="X50" s="128" t="s">
        <v>676</v>
      </c>
      <c r="Y50" s="135" t="s">
        <v>677</v>
      </c>
      <c r="Z50" s="135"/>
      <c r="AA50" s="135" t="s">
        <v>153</v>
      </c>
      <c r="AB50" s="135" t="s">
        <v>681</v>
      </c>
      <c r="AC50" s="485" t="s">
        <v>920</v>
      </c>
    </row>
    <row r="51" spans="1:29" s="14" customFormat="1" ht="325.5" customHeight="1">
      <c r="A51" s="486" t="s">
        <v>151</v>
      </c>
      <c r="B51" s="41" t="s">
        <v>1057</v>
      </c>
      <c r="C51" s="41" t="s">
        <v>49</v>
      </c>
      <c r="D51" s="34" t="s">
        <v>72</v>
      </c>
      <c r="E51" s="80" t="s">
        <v>996</v>
      </c>
      <c r="F51" s="80" t="s">
        <v>915</v>
      </c>
      <c r="G51" s="35"/>
      <c r="H51" s="35"/>
      <c r="I51" s="35"/>
      <c r="J51" s="35"/>
      <c r="K51" s="35"/>
      <c r="L51" s="35"/>
      <c r="M51" s="35"/>
      <c r="N51" s="35"/>
      <c r="O51" s="35"/>
      <c r="P51" s="35"/>
      <c r="Q51" s="38" t="s">
        <v>918</v>
      </c>
      <c r="R51" s="38" t="s">
        <v>919</v>
      </c>
      <c r="S51" s="79" t="s">
        <v>677</v>
      </c>
      <c r="T51" s="39">
        <v>45931</v>
      </c>
      <c r="U51" s="39">
        <v>46022</v>
      </c>
      <c r="V51" s="41" t="s">
        <v>154</v>
      </c>
      <c r="W51" s="34" t="s">
        <v>59</v>
      </c>
      <c r="X51" s="34" t="s">
        <v>676</v>
      </c>
      <c r="Y51" s="42" t="s">
        <v>677</v>
      </c>
      <c r="Z51" s="42"/>
      <c r="AA51" s="42" t="s">
        <v>153</v>
      </c>
      <c r="AB51" s="42" t="s">
        <v>681</v>
      </c>
      <c r="AC51" s="484" t="s">
        <v>920</v>
      </c>
    </row>
    <row r="52" spans="1:29" s="14" customFormat="1" ht="328.5" customHeight="1">
      <c r="A52" s="481" t="s">
        <v>151</v>
      </c>
      <c r="B52" s="129" t="s">
        <v>1057</v>
      </c>
      <c r="C52" s="129" t="s">
        <v>77</v>
      </c>
      <c r="D52" s="128" t="s">
        <v>72</v>
      </c>
      <c r="E52" s="130"/>
      <c r="F52" s="130"/>
      <c r="G52" s="131" t="s">
        <v>997</v>
      </c>
      <c r="H52" s="131" t="s">
        <v>916</v>
      </c>
      <c r="I52" s="131" t="s">
        <v>998</v>
      </c>
      <c r="J52" s="131" t="s">
        <v>917</v>
      </c>
      <c r="K52" s="131"/>
      <c r="L52" s="131"/>
      <c r="M52" s="131"/>
      <c r="N52" s="131"/>
      <c r="O52" s="131"/>
      <c r="P52" s="131"/>
      <c r="Q52" s="132" t="s">
        <v>918</v>
      </c>
      <c r="R52" s="132" t="s">
        <v>919</v>
      </c>
      <c r="S52" s="146" t="s">
        <v>677</v>
      </c>
      <c r="T52" s="133">
        <v>45931</v>
      </c>
      <c r="U52" s="133">
        <v>46022</v>
      </c>
      <c r="V52" s="129" t="s">
        <v>154</v>
      </c>
      <c r="W52" s="128" t="s">
        <v>59</v>
      </c>
      <c r="X52" s="128" t="s">
        <v>676</v>
      </c>
      <c r="Y52" s="135" t="s">
        <v>677</v>
      </c>
      <c r="Z52" s="135"/>
      <c r="AA52" s="139" t="s">
        <v>153</v>
      </c>
      <c r="AB52" s="135" t="s">
        <v>681</v>
      </c>
      <c r="AC52" s="485" t="s">
        <v>920</v>
      </c>
    </row>
    <row r="53" spans="1:29" s="14" customFormat="1" ht="408.75" customHeight="1">
      <c r="A53" s="486" t="s">
        <v>151</v>
      </c>
      <c r="B53" s="41" t="s">
        <v>1328</v>
      </c>
      <c r="C53" s="41" t="s">
        <v>49</v>
      </c>
      <c r="D53" s="34" t="s">
        <v>72</v>
      </c>
      <c r="E53" s="49" t="s">
        <v>1335</v>
      </c>
      <c r="F53" s="49" t="s">
        <v>1336</v>
      </c>
      <c r="G53" s="35"/>
      <c r="H53" s="35"/>
      <c r="I53" s="35"/>
      <c r="J53" s="35"/>
      <c r="K53" s="35"/>
      <c r="L53" s="35"/>
      <c r="M53" s="35"/>
      <c r="N53" s="35"/>
      <c r="O53" s="35"/>
      <c r="P53" s="35"/>
      <c r="Q53" s="38" t="s">
        <v>155</v>
      </c>
      <c r="R53" s="38" t="s">
        <v>156</v>
      </c>
      <c r="S53" s="79" t="s">
        <v>678</v>
      </c>
      <c r="T53" s="39">
        <v>45931</v>
      </c>
      <c r="U53" s="39">
        <v>46022</v>
      </c>
      <c r="V53" s="34" t="s">
        <v>133</v>
      </c>
      <c r="W53" s="34" t="s">
        <v>59</v>
      </c>
      <c r="X53" s="34" t="s">
        <v>973</v>
      </c>
      <c r="Y53" s="42" t="s">
        <v>678</v>
      </c>
      <c r="Z53" s="42"/>
      <c r="AA53" s="44" t="s">
        <v>157</v>
      </c>
      <c r="AB53" s="42" t="s">
        <v>682</v>
      </c>
      <c r="AC53" s="484" t="s">
        <v>920</v>
      </c>
    </row>
    <row r="54" spans="1:29" s="14" customFormat="1" ht="408.75" customHeight="1">
      <c r="A54" s="481" t="s">
        <v>151</v>
      </c>
      <c r="B54" s="129" t="s">
        <v>1328</v>
      </c>
      <c r="C54" s="129" t="s">
        <v>77</v>
      </c>
      <c r="D54" s="128" t="s">
        <v>72</v>
      </c>
      <c r="E54" s="130"/>
      <c r="F54" s="130"/>
      <c r="G54" s="131" t="s">
        <v>1324</v>
      </c>
      <c r="H54" s="131" t="s">
        <v>1325</v>
      </c>
      <c r="I54" s="131" t="s">
        <v>1326</v>
      </c>
      <c r="J54" s="131" t="s">
        <v>1327</v>
      </c>
      <c r="K54" s="131"/>
      <c r="L54" s="131"/>
      <c r="M54" s="131"/>
      <c r="N54" s="131"/>
      <c r="O54" s="131"/>
      <c r="P54" s="131"/>
      <c r="Q54" s="132" t="s">
        <v>155</v>
      </c>
      <c r="R54" s="132" t="s">
        <v>156</v>
      </c>
      <c r="S54" s="146" t="s">
        <v>678</v>
      </c>
      <c r="T54" s="133">
        <v>45931</v>
      </c>
      <c r="U54" s="133">
        <v>46022</v>
      </c>
      <c r="V54" s="128" t="s">
        <v>133</v>
      </c>
      <c r="W54" s="128" t="s">
        <v>59</v>
      </c>
      <c r="X54" s="128" t="s">
        <v>973</v>
      </c>
      <c r="Y54" s="135" t="s">
        <v>678</v>
      </c>
      <c r="Z54" s="135"/>
      <c r="AA54" s="139" t="s">
        <v>157</v>
      </c>
      <c r="AB54" s="135" t="s">
        <v>682</v>
      </c>
      <c r="AC54" s="485" t="s">
        <v>920</v>
      </c>
    </row>
    <row r="55" spans="1:29" s="14" customFormat="1" ht="409.6" customHeight="1">
      <c r="A55" s="486" t="s">
        <v>151</v>
      </c>
      <c r="B55" s="41" t="s">
        <v>1328</v>
      </c>
      <c r="C55" s="41" t="s">
        <v>78</v>
      </c>
      <c r="D55" s="34" t="s">
        <v>72</v>
      </c>
      <c r="E55" s="80"/>
      <c r="F55" s="80"/>
      <c r="G55" s="35"/>
      <c r="H55" s="35"/>
      <c r="I55" s="35"/>
      <c r="J55" s="35"/>
      <c r="K55" s="35" t="s">
        <v>1329</v>
      </c>
      <c r="L55" s="35" t="s">
        <v>1330</v>
      </c>
      <c r="M55" s="35" t="s">
        <v>1331</v>
      </c>
      <c r="N55" s="35" t="s">
        <v>1332</v>
      </c>
      <c r="O55" s="35" t="s">
        <v>1333</v>
      </c>
      <c r="P55" s="35" t="s">
        <v>1334</v>
      </c>
      <c r="Q55" s="38" t="s">
        <v>155</v>
      </c>
      <c r="R55" s="38" t="s">
        <v>156</v>
      </c>
      <c r="S55" s="79" t="s">
        <v>678</v>
      </c>
      <c r="T55" s="39">
        <v>45931</v>
      </c>
      <c r="U55" s="39">
        <v>46022</v>
      </c>
      <c r="V55" s="34" t="s">
        <v>133</v>
      </c>
      <c r="W55" s="34" t="s">
        <v>59</v>
      </c>
      <c r="X55" s="34" t="s">
        <v>973</v>
      </c>
      <c r="Y55" s="42" t="s">
        <v>678</v>
      </c>
      <c r="Z55" s="42"/>
      <c r="AA55" s="44" t="s">
        <v>157</v>
      </c>
      <c r="AB55" s="42" t="s">
        <v>682</v>
      </c>
      <c r="AC55" s="484" t="s">
        <v>920</v>
      </c>
    </row>
    <row r="56" spans="1:29" s="14" customFormat="1" ht="409.5" customHeight="1">
      <c r="A56" s="481" t="s">
        <v>151</v>
      </c>
      <c r="B56" s="129" t="s">
        <v>1358</v>
      </c>
      <c r="C56" s="129" t="s">
        <v>49</v>
      </c>
      <c r="D56" s="128" t="s">
        <v>72</v>
      </c>
      <c r="E56" s="130" t="s">
        <v>1335</v>
      </c>
      <c r="F56" s="130" t="s">
        <v>1336</v>
      </c>
      <c r="G56" s="131"/>
      <c r="H56" s="131"/>
      <c r="I56" s="131"/>
      <c r="J56" s="131"/>
      <c r="K56" s="131"/>
      <c r="L56" s="131"/>
      <c r="M56" s="131"/>
      <c r="N56" s="131"/>
      <c r="O56" s="131"/>
      <c r="P56" s="131"/>
      <c r="Q56" s="132" t="s">
        <v>158</v>
      </c>
      <c r="R56" s="132" t="s">
        <v>921</v>
      </c>
      <c r="S56" s="146" t="s">
        <v>678</v>
      </c>
      <c r="T56" s="133">
        <v>45931</v>
      </c>
      <c r="U56" s="133">
        <v>46022</v>
      </c>
      <c r="V56" s="129" t="s">
        <v>154</v>
      </c>
      <c r="W56" s="128" t="s">
        <v>59</v>
      </c>
      <c r="X56" s="128" t="s">
        <v>973</v>
      </c>
      <c r="Y56" s="135" t="s">
        <v>678</v>
      </c>
      <c r="Z56" s="135"/>
      <c r="AA56" s="139" t="s">
        <v>157</v>
      </c>
      <c r="AB56" s="135" t="s">
        <v>988</v>
      </c>
      <c r="AC56" s="485" t="s">
        <v>920</v>
      </c>
    </row>
    <row r="57" spans="1:29" s="14" customFormat="1" ht="409.6" customHeight="1">
      <c r="A57" s="486" t="s">
        <v>151</v>
      </c>
      <c r="B57" s="34" t="s">
        <v>1058</v>
      </c>
      <c r="C57" s="41" t="s">
        <v>77</v>
      </c>
      <c r="D57" s="34" t="s">
        <v>72</v>
      </c>
      <c r="E57" s="80"/>
      <c r="F57" s="80"/>
      <c r="G57" s="35" t="s">
        <v>1324</v>
      </c>
      <c r="H57" s="35" t="s">
        <v>1325</v>
      </c>
      <c r="I57" s="35" t="s">
        <v>1326</v>
      </c>
      <c r="J57" s="35" t="s">
        <v>1327</v>
      </c>
      <c r="K57" s="35"/>
      <c r="L57" s="35"/>
      <c r="M57" s="35"/>
      <c r="N57" s="35"/>
      <c r="O57" s="35"/>
      <c r="P57" s="35"/>
      <c r="Q57" s="38" t="s">
        <v>158</v>
      </c>
      <c r="R57" s="38" t="s">
        <v>921</v>
      </c>
      <c r="S57" s="79" t="s">
        <v>678</v>
      </c>
      <c r="T57" s="39">
        <v>45931</v>
      </c>
      <c r="U57" s="39">
        <v>46022</v>
      </c>
      <c r="V57" s="34" t="s">
        <v>154</v>
      </c>
      <c r="W57" s="34" t="s">
        <v>59</v>
      </c>
      <c r="X57" s="36" t="s">
        <v>973</v>
      </c>
      <c r="Y57" s="42" t="s">
        <v>678</v>
      </c>
      <c r="Z57" s="42"/>
      <c r="AA57" s="44"/>
      <c r="AB57" s="42" t="s">
        <v>988</v>
      </c>
      <c r="AC57" s="484" t="s">
        <v>920</v>
      </c>
    </row>
    <row r="58" spans="1:29" s="14" customFormat="1" ht="409.6" customHeight="1">
      <c r="A58" s="481" t="s">
        <v>151</v>
      </c>
      <c r="B58" s="128" t="s">
        <v>1058</v>
      </c>
      <c r="C58" s="129" t="s">
        <v>78</v>
      </c>
      <c r="D58" s="128" t="s">
        <v>72</v>
      </c>
      <c r="E58" s="130"/>
      <c r="F58" s="130"/>
      <c r="G58" s="131"/>
      <c r="H58" s="131"/>
      <c r="I58" s="131"/>
      <c r="J58" s="131"/>
      <c r="K58" s="131" t="s">
        <v>1329</v>
      </c>
      <c r="L58" s="131" t="s">
        <v>1330</v>
      </c>
      <c r="M58" s="131" t="s">
        <v>1331</v>
      </c>
      <c r="N58" s="131" t="s">
        <v>1332</v>
      </c>
      <c r="O58" s="131" t="s">
        <v>1333</v>
      </c>
      <c r="P58" s="131" t="s">
        <v>1334</v>
      </c>
      <c r="Q58" s="132" t="s">
        <v>158</v>
      </c>
      <c r="R58" s="132" t="s">
        <v>921</v>
      </c>
      <c r="S58" s="146" t="s">
        <v>678</v>
      </c>
      <c r="T58" s="133">
        <v>45931</v>
      </c>
      <c r="U58" s="133">
        <v>46022</v>
      </c>
      <c r="V58" s="128" t="s">
        <v>154</v>
      </c>
      <c r="W58" s="128" t="s">
        <v>59</v>
      </c>
      <c r="X58" s="136" t="s">
        <v>973</v>
      </c>
      <c r="Y58" s="135" t="s">
        <v>678</v>
      </c>
      <c r="Z58" s="135"/>
      <c r="AA58" s="139"/>
      <c r="AB58" s="135" t="s">
        <v>988</v>
      </c>
      <c r="AC58" s="485" t="s">
        <v>920</v>
      </c>
    </row>
    <row r="59" spans="1:29" s="14" customFormat="1" ht="175.5" customHeight="1">
      <c r="A59" s="486" t="s">
        <v>151</v>
      </c>
      <c r="B59" s="34" t="s">
        <v>1059</v>
      </c>
      <c r="C59" s="41" t="s">
        <v>49</v>
      </c>
      <c r="D59" s="34" t="s">
        <v>159</v>
      </c>
      <c r="E59" s="80">
        <v>0.88800000000000001</v>
      </c>
      <c r="F59" s="80">
        <v>1.0984</v>
      </c>
      <c r="G59" s="35"/>
      <c r="H59" s="35"/>
      <c r="I59" s="35"/>
      <c r="J59" s="35"/>
      <c r="K59" s="35"/>
      <c r="L59" s="35"/>
      <c r="M59" s="35"/>
      <c r="N59" s="35"/>
      <c r="O59" s="35"/>
      <c r="P59" s="35"/>
      <c r="Q59" s="38" t="s">
        <v>918</v>
      </c>
      <c r="R59" s="38" t="s">
        <v>919</v>
      </c>
      <c r="S59" s="79"/>
      <c r="T59" s="39">
        <v>45748</v>
      </c>
      <c r="U59" s="39"/>
      <c r="V59" s="34" t="s">
        <v>51</v>
      </c>
      <c r="W59" s="34" t="s">
        <v>50</v>
      </c>
      <c r="X59" s="36" t="s">
        <v>53</v>
      </c>
      <c r="Y59" s="42" t="s">
        <v>974</v>
      </c>
      <c r="Z59" s="42"/>
      <c r="AA59" s="44" t="s">
        <v>161</v>
      </c>
      <c r="AB59" s="42" t="s">
        <v>683</v>
      </c>
      <c r="AC59" s="484" t="s">
        <v>920</v>
      </c>
    </row>
    <row r="60" spans="1:29" s="14" customFormat="1" ht="175.5" customHeight="1">
      <c r="A60" s="481" t="s">
        <v>151</v>
      </c>
      <c r="B60" s="128" t="s">
        <v>1060</v>
      </c>
      <c r="C60" s="129" t="s">
        <v>49</v>
      </c>
      <c r="D60" s="128" t="s">
        <v>159</v>
      </c>
      <c r="E60" s="130">
        <v>0.88019999999999998</v>
      </c>
      <c r="F60" s="130">
        <v>1.0887959999999999</v>
      </c>
      <c r="G60" s="131"/>
      <c r="H60" s="131"/>
      <c r="I60" s="131"/>
      <c r="J60" s="131"/>
      <c r="K60" s="131"/>
      <c r="L60" s="131"/>
      <c r="M60" s="131"/>
      <c r="N60" s="131"/>
      <c r="O60" s="131"/>
      <c r="P60" s="131"/>
      <c r="Q60" s="132" t="s">
        <v>918</v>
      </c>
      <c r="R60" s="132" t="s">
        <v>919</v>
      </c>
      <c r="S60" s="146"/>
      <c r="T60" s="133">
        <v>45748</v>
      </c>
      <c r="U60" s="133"/>
      <c r="V60" s="128" t="s">
        <v>51</v>
      </c>
      <c r="W60" s="128" t="s">
        <v>50</v>
      </c>
      <c r="X60" s="136" t="s">
        <v>53</v>
      </c>
      <c r="Y60" s="135" t="s">
        <v>162</v>
      </c>
      <c r="Z60" s="135"/>
      <c r="AA60" s="139" t="s">
        <v>161</v>
      </c>
      <c r="AB60" s="135" t="s">
        <v>683</v>
      </c>
      <c r="AC60" s="485" t="s">
        <v>920</v>
      </c>
    </row>
    <row r="61" spans="1:29" s="17" customFormat="1" ht="175.5" customHeight="1">
      <c r="A61" s="486" t="s">
        <v>151</v>
      </c>
      <c r="B61" s="34" t="s">
        <v>1061</v>
      </c>
      <c r="C61" s="41" t="s">
        <v>49</v>
      </c>
      <c r="D61" s="34" t="s">
        <v>159</v>
      </c>
      <c r="E61" s="80">
        <v>0.88800000000000001</v>
      </c>
      <c r="F61" s="80">
        <v>1.0984</v>
      </c>
      <c r="G61" s="35"/>
      <c r="H61" s="35"/>
      <c r="I61" s="35"/>
      <c r="J61" s="35"/>
      <c r="K61" s="35"/>
      <c r="L61" s="35"/>
      <c r="M61" s="35"/>
      <c r="N61" s="35"/>
      <c r="O61" s="35"/>
      <c r="P61" s="35"/>
      <c r="Q61" s="38" t="s">
        <v>918</v>
      </c>
      <c r="R61" s="38" t="s">
        <v>919</v>
      </c>
      <c r="S61" s="79"/>
      <c r="T61" s="39">
        <v>45748</v>
      </c>
      <c r="U61" s="39"/>
      <c r="V61" s="34" t="s">
        <v>51</v>
      </c>
      <c r="W61" s="34" t="s">
        <v>50</v>
      </c>
      <c r="X61" s="36" t="s">
        <v>53</v>
      </c>
      <c r="Y61" s="42" t="s">
        <v>679</v>
      </c>
      <c r="Z61" s="42"/>
      <c r="AA61" s="44" t="s">
        <v>161</v>
      </c>
      <c r="AB61" s="42" t="s">
        <v>683</v>
      </c>
      <c r="AC61" s="484" t="s">
        <v>920</v>
      </c>
    </row>
    <row r="62" spans="1:29" s="17" customFormat="1" ht="175.5" customHeight="1">
      <c r="A62" s="481" t="s">
        <v>151</v>
      </c>
      <c r="B62" s="128" t="s">
        <v>1062</v>
      </c>
      <c r="C62" s="129" t="s">
        <v>49</v>
      </c>
      <c r="D62" s="128" t="s">
        <v>159</v>
      </c>
      <c r="E62" s="130">
        <v>0.88019999999999998</v>
      </c>
      <c r="F62" s="130">
        <v>1.0887959999999999</v>
      </c>
      <c r="G62" s="131"/>
      <c r="H62" s="131"/>
      <c r="I62" s="131"/>
      <c r="J62" s="131"/>
      <c r="K62" s="131"/>
      <c r="L62" s="131"/>
      <c r="M62" s="131"/>
      <c r="N62" s="131"/>
      <c r="O62" s="131"/>
      <c r="P62" s="131"/>
      <c r="Q62" s="132" t="s">
        <v>918</v>
      </c>
      <c r="R62" s="132" t="s">
        <v>919</v>
      </c>
      <c r="S62" s="146"/>
      <c r="T62" s="133">
        <v>45748</v>
      </c>
      <c r="U62" s="133"/>
      <c r="V62" s="128" t="s">
        <v>51</v>
      </c>
      <c r="W62" s="128" t="s">
        <v>50</v>
      </c>
      <c r="X62" s="136" t="s">
        <v>53</v>
      </c>
      <c r="Y62" s="135" t="s">
        <v>680</v>
      </c>
      <c r="Z62" s="135"/>
      <c r="AA62" s="139" t="s">
        <v>161</v>
      </c>
      <c r="AB62" s="135" t="s">
        <v>683</v>
      </c>
      <c r="AC62" s="485" t="s">
        <v>920</v>
      </c>
    </row>
    <row r="63" spans="1:29" s="17" customFormat="1" ht="175.5" customHeight="1">
      <c r="A63" s="486" t="s">
        <v>151</v>
      </c>
      <c r="B63" s="34" t="s">
        <v>1063</v>
      </c>
      <c r="C63" s="41" t="s">
        <v>77</v>
      </c>
      <c r="D63" s="34" t="s">
        <v>159</v>
      </c>
      <c r="E63" s="80"/>
      <c r="F63" s="80"/>
      <c r="G63" s="35">
        <v>1.026</v>
      </c>
      <c r="H63" s="35">
        <v>1.26813</v>
      </c>
      <c r="I63" s="35">
        <v>0.83</v>
      </c>
      <c r="J63" s="35">
        <v>1.02705</v>
      </c>
      <c r="K63" s="35"/>
      <c r="L63" s="35"/>
      <c r="M63" s="35"/>
      <c r="N63" s="35"/>
      <c r="O63" s="35"/>
      <c r="P63" s="35"/>
      <c r="Q63" s="38" t="s">
        <v>918</v>
      </c>
      <c r="R63" s="38" t="s">
        <v>919</v>
      </c>
      <c r="S63" s="79"/>
      <c r="T63" s="39">
        <v>45748</v>
      </c>
      <c r="U63" s="39"/>
      <c r="V63" s="34" t="s">
        <v>51</v>
      </c>
      <c r="W63" s="34" t="s">
        <v>50</v>
      </c>
      <c r="X63" s="36" t="s">
        <v>53</v>
      </c>
      <c r="Y63" s="42" t="s">
        <v>160</v>
      </c>
      <c r="Z63" s="42"/>
      <c r="AA63" s="44" t="s">
        <v>161</v>
      </c>
      <c r="AB63" s="42" t="s">
        <v>683</v>
      </c>
      <c r="AC63" s="484" t="s">
        <v>920</v>
      </c>
    </row>
    <row r="64" spans="1:29" s="17" customFormat="1" ht="175.5" customHeight="1">
      <c r="A64" s="488" t="s">
        <v>151</v>
      </c>
      <c r="B64" s="128" t="s">
        <v>1064</v>
      </c>
      <c r="C64" s="129" t="s">
        <v>77</v>
      </c>
      <c r="D64" s="128" t="s">
        <v>159</v>
      </c>
      <c r="E64" s="130"/>
      <c r="F64" s="130"/>
      <c r="G64" s="131">
        <v>1.0182</v>
      </c>
      <c r="H64" s="131">
        <v>1.2585359999999999</v>
      </c>
      <c r="I64" s="131">
        <v>0.82219999999999993</v>
      </c>
      <c r="J64" s="131">
        <v>1.0174559999999999</v>
      </c>
      <c r="K64" s="131"/>
      <c r="L64" s="131"/>
      <c r="M64" s="131"/>
      <c r="N64" s="131"/>
      <c r="O64" s="131"/>
      <c r="P64" s="131"/>
      <c r="Q64" s="132" t="s">
        <v>918</v>
      </c>
      <c r="R64" s="132" t="s">
        <v>919</v>
      </c>
      <c r="S64" s="146"/>
      <c r="T64" s="133">
        <v>45748</v>
      </c>
      <c r="U64" s="133"/>
      <c r="V64" s="128" t="s">
        <v>51</v>
      </c>
      <c r="W64" s="128" t="s">
        <v>50</v>
      </c>
      <c r="X64" s="136" t="s">
        <v>53</v>
      </c>
      <c r="Y64" s="135" t="s">
        <v>162</v>
      </c>
      <c r="Z64" s="135"/>
      <c r="AA64" s="139" t="s">
        <v>161</v>
      </c>
      <c r="AB64" s="135" t="s">
        <v>683</v>
      </c>
      <c r="AC64" s="485" t="s">
        <v>920</v>
      </c>
    </row>
    <row r="65" spans="1:29" s="17" customFormat="1" ht="175.5" customHeight="1">
      <c r="A65" s="483" t="s">
        <v>151</v>
      </c>
      <c r="B65" s="34" t="s">
        <v>1065</v>
      </c>
      <c r="C65" s="41" t="s">
        <v>77</v>
      </c>
      <c r="D65" s="34" t="s">
        <v>159</v>
      </c>
      <c r="E65" s="80"/>
      <c r="F65" s="80"/>
      <c r="G65" s="35">
        <v>0.93899999999999995</v>
      </c>
      <c r="H65" s="35">
        <v>1.1611199999999999</v>
      </c>
      <c r="I65" s="35">
        <v>0.80899999999999994</v>
      </c>
      <c r="J65" s="35">
        <v>1.00122</v>
      </c>
      <c r="K65" s="35"/>
      <c r="L65" s="35"/>
      <c r="M65" s="35"/>
      <c r="N65" s="35"/>
      <c r="O65" s="35"/>
      <c r="P65" s="35"/>
      <c r="Q65" s="38" t="s">
        <v>918</v>
      </c>
      <c r="R65" s="38" t="s">
        <v>919</v>
      </c>
      <c r="S65" s="79"/>
      <c r="T65" s="39">
        <v>45748</v>
      </c>
      <c r="U65" s="39"/>
      <c r="V65" s="34" t="s">
        <v>51</v>
      </c>
      <c r="W65" s="34" t="s">
        <v>50</v>
      </c>
      <c r="X65" s="36" t="s">
        <v>53</v>
      </c>
      <c r="Y65" s="42" t="s">
        <v>160</v>
      </c>
      <c r="Z65" s="42"/>
      <c r="AA65" s="44" t="s">
        <v>161</v>
      </c>
      <c r="AB65" s="42" t="s">
        <v>683</v>
      </c>
      <c r="AC65" s="484" t="s">
        <v>920</v>
      </c>
    </row>
    <row r="66" spans="1:29" s="17" customFormat="1" ht="175.5" customHeight="1">
      <c r="A66" s="488" t="s">
        <v>151</v>
      </c>
      <c r="B66" s="128" t="s">
        <v>1066</v>
      </c>
      <c r="C66" s="129" t="s">
        <v>77</v>
      </c>
      <c r="D66" s="128" t="s">
        <v>159</v>
      </c>
      <c r="E66" s="130"/>
      <c r="F66" s="130"/>
      <c r="G66" s="131">
        <v>0.93119999999999992</v>
      </c>
      <c r="H66" s="131">
        <v>1.1515259999999998</v>
      </c>
      <c r="I66" s="131">
        <v>0.80119999999999991</v>
      </c>
      <c r="J66" s="131">
        <v>0.9916259999999999</v>
      </c>
      <c r="K66" s="131"/>
      <c r="L66" s="131"/>
      <c r="M66" s="131"/>
      <c r="N66" s="131"/>
      <c r="O66" s="131"/>
      <c r="P66" s="131"/>
      <c r="Q66" s="132" t="s">
        <v>918</v>
      </c>
      <c r="R66" s="132" t="s">
        <v>919</v>
      </c>
      <c r="S66" s="146"/>
      <c r="T66" s="133">
        <v>45748</v>
      </c>
      <c r="U66" s="133"/>
      <c r="V66" s="128" t="s">
        <v>51</v>
      </c>
      <c r="W66" s="128" t="s">
        <v>50</v>
      </c>
      <c r="X66" s="136" t="s">
        <v>53</v>
      </c>
      <c r="Y66" s="135" t="s">
        <v>162</v>
      </c>
      <c r="Z66" s="135"/>
      <c r="AA66" s="139" t="s">
        <v>161</v>
      </c>
      <c r="AB66" s="135" t="s">
        <v>683</v>
      </c>
      <c r="AC66" s="485" t="s">
        <v>920</v>
      </c>
    </row>
    <row r="67" spans="1:29" s="17" customFormat="1" ht="409.6" customHeight="1">
      <c r="A67" s="483" t="s">
        <v>151</v>
      </c>
      <c r="B67" s="34" t="s">
        <v>1423</v>
      </c>
      <c r="C67" s="41" t="s">
        <v>49</v>
      </c>
      <c r="D67" s="34" t="s">
        <v>72</v>
      </c>
      <c r="E67" s="80" t="s">
        <v>1424</v>
      </c>
      <c r="F67" s="80" t="s">
        <v>1425</v>
      </c>
      <c r="G67" s="35"/>
      <c r="H67" s="35"/>
      <c r="I67" s="35"/>
      <c r="J67" s="35"/>
      <c r="K67" s="35"/>
      <c r="L67" s="35"/>
      <c r="M67" s="35"/>
      <c r="N67" s="35"/>
      <c r="O67" s="35"/>
      <c r="P67" s="35"/>
      <c r="Q67" s="38" t="s">
        <v>1219</v>
      </c>
      <c r="R67" s="38" t="s">
        <v>1220</v>
      </c>
      <c r="S67" s="79" t="s">
        <v>1337</v>
      </c>
      <c r="T67" s="39">
        <v>45931</v>
      </c>
      <c r="U67" s="39">
        <v>46022</v>
      </c>
      <c r="V67" s="34" t="s">
        <v>50</v>
      </c>
      <c r="W67" s="34" t="s">
        <v>59</v>
      </c>
      <c r="X67" s="36" t="s">
        <v>975</v>
      </c>
      <c r="Y67" s="42" t="s">
        <v>1338</v>
      </c>
      <c r="Z67" s="42"/>
      <c r="AA67" s="44" t="s">
        <v>976</v>
      </c>
      <c r="AB67" s="42" t="s">
        <v>1221</v>
      </c>
      <c r="AC67" s="484" t="s">
        <v>920</v>
      </c>
    </row>
    <row r="68" spans="1:29" s="17" customFormat="1" ht="405" customHeight="1">
      <c r="A68" s="488" t="s">
        <v>151</v>
      </c>
      <c r="B68" s="128" t="s">
        <v>1423</v>
      </c>
      <c r="C68" s="129" t="s">
        <v>77</v>
      </c>
      <c r="D68" s="128" t="s">
        <v>72</v>
      </c>
      <c r="E68" s="130"/>
      <c r="F68" s="130"/>
      <c r="G68" s="131" t="s">
        <v>1426</v>
      </c>
      <c r="H68" s="131" t="s">
        <v>1427</v>
      </c>
      <c r="I68" s="131" t="s">
        <v>1428</v>
      </c>
      <c r="J68" s="131" t="s">
        <v>1429</v>
      </c>
      <c r="K68" s="131"/>
      <c r="L68" s="131"/>
      <c r="M68" s="131"/>
      <c r="N68" s="131"/>
      <c r="O68" s="131"/>
      <c r="P68" s="131"/>
      <c r="Q68" s="132" t="s">
        <v>1219</v>
      </c>
      <c r="R68" s="132" t="s">
        <v>1220</v>
      </c>
      <c r="S68" s="146" t="s">
        <v>1337</v>
      </c>
      <c r="T68" s="133">
        <v>45931</v>
      </c>
      <c r="U68" s="133">
        <v>46022</v>
      </c>
      <c r="V68" s="128" t="s">
        <v>50</v>
      </c>
      <c r="W68" s="128" t="s">
        <v>59</v>
      </c>
      <c r="X68" s="136" t="s">
        <v>975</v>
      </c>
      <c r="Y68" s="135" t="s">
        <v>1338</v>
      </c>
      <c r="Z68" s="135"/>
      <c r="AA68" s="139" t="s">
        <v>976</v>
      </c>
      <c r="AB68" s="135" t="s">
        <v>1221</v>
      </c>
      <c r="AC68" s="485" t="s">
        <v>920</v>
      </c>
    </row>
    <row r="69" spans="1:29" s="17" customFormat="1" ht="406.5" customHeight="1">
      <c r="A69" s="483" t="s">
        <v>151</v>
      </c>
      <c r="B69" s="34" t="s">
        <v>1423</v>
      </c>
      <c r="C69" s="41" t="s">
        <v>78</v>
      </c>
      <c r="D69" s="34" t="s">
        <v>72</v>
      </c>
      <c r="E69" s="80"/>
      <c r="F69" s="80"/>
      <c r="G69" s="35"/>
      <c r="H69" s="35"/>
      <c r="I69" s="35"/>
      <c r="J69" s="35"/>
      <c r="K69" s="35" t="s">
        <v>1329</v>
      </c>
      <c r="L69" s="35" t="s">
        <v>1330</v>
      </c>
      <c r="M69" s="35" t="s">
        <v>1331</v>
      </c>
      <c r="N69" s="35" t="s">
        <v>1332</v>
      </c>
      <c r="O69" s="35" t="s">
        <v>1333</v>
      </c>
      <c r="P69" s="35" t="s">
        <v>1334</v>
      </c>
      <c r="Q69" s="38" t="s">
        <v>1219</v>
      </c>
      <c r="R69" s="38" t="s">
        <v>1220</v>
      </c>
      <c r="S69" s="79" t="s">
        <v>1337</v>
      </c>
      <c r="T69" s="39">
        <v>45931</v>
      </c>
      <c r="U69" s="39">
        <v>46022</v>
      </c>
      <c r="V69" s="34" t="s">
        <v>50</v>
      </c>
      <c r="W69" s="34" t="s">
        <v>59</v>
      </c>
      <c r="X69" s="36" t="s">
        <v>975</v>
      </c>
      <c r="Y69" s="42" t="s">
        <v>1338</v>
      </c>
      <c r="Z69" s="42"/>
      <c r="AA69" s="44" t="s">
        <v>976</v>
      </c>
      <c r="AB69" s="42" t="s">
        <v>1221</v>
      </c>
      <c r="AC69" s="484" t="s">
        <v>920</v>
      </c>
    </row>
    <row r="70" spans="1:29" s="72" customFormat="1" ht="409.6" customHeight="1">
      <c r="A70" s="488" t="s">
        <v>151</v>
      </c>
      <c r="B70" s="128" t="s">
        <v>1430</v>
      </c>
      <c r="C70" s="129" t="s">
        <v>49</v>
      </c>
      <c r="D70" s="128" t="s">
        <v>72</v>
      </c>
      <c r="E70" s="130" t="s">
        <v>1431</v>
      </c>
      <c r="F70" s="130" t="s">
        <v>1432</v>
      </c>
      <c r="G70" s="131"/>
      <c r="H70" s="131"/>
      <c r="I70" s="131"/>
      <c r="J70" s="131"/>
      <c r="K70" s="131"/>
      <c r="L70" s="131"/>
      <c r="M70" s="131"/>
      <c r="N70" s="131"/>
      <c r="O70" s="131"/>
      <c r="P70" s="131"/>
      <c r="Q70" s="132" t="s">
        <v>1219</v>
      </c>
      <c r="R70" s="132" t="s">
        <v>1220</v>
      </c>
      <c r="S70" s="146" t="s">
        <v>1337</v>
      </c>
      <c r="T70" s="133">
        <v>45901</v>
      </c>
      <c r="U70" s="133">
        <v>45930</v>
      </c>
      <c r="V70" s="128" t="s">
        <v>50</v>
      </c>
      <c r="W70" s="128" t="s">
        <v>59</v>
      </c>
      <c r="X70" s="136" t="s">
        <v>975</v>
      </c>
      <c r="Y70" s="135" t="s">
        <v>1338</v>
      </c>
      <c r="Z70" s="135"/>
      <c r="AA70" s="139" t="s">
        <v>976</v>
      </c>
      <c r="AB70" s="135" t="s">
        <v>1366</v>
      </c>
      <c r="AC70" s="485" t="s">
        <v>920</v>
      </c>
    </row>
    <row r="71" spans="1:29" s="72" customFormat="1" ht="382.5" customHeight="1">
      <c r="A71" s="483" t="s">
        <v>151</v>
      </c>
      <c r="B71" s="34" t="s">
        <v>1430</v>
      </c>
      <c r="C71" s="41" t="s">
        <v>77</v>
      </c>
      <c r="D71" s="34" t="s">
        <v>72</v>
      </c>
      <c r="E71" s="80"/>
      <c r="F71" s="80"/>
      <c r="G71" s="35" t="s">
        <v>1433</v>
      </c>
      <c r="H71" s="35" t="s">
        <v>1434</v>
      </c>
      <c r="I71" s="35" t="s">
        <v>1435</v>
      </c>
      <c r="J71" s="35" t="s">
        <v>1436</v>
      </c>
      <c r="K71" s="35"/>
      <c r="L71" s="35"/>
      <c r="M71" s="35"/>
      <c r="N71" s="35"/>
      <c r="O71" s="35"/>
      <c r="P71" s="35"/>
      <c r="Q71" s="38" t="s">
        <v>1219</v>
      </c>
      <c r="R71" s="38" t="s">
        <v>1220</v>
      </c>
      <c r="S71" s="79" t="s">
        <v>1337</v>
      </c>
      <c r="T71" s="39">
        <v>45901</v>
      </c>
      <c r="U71" s="39">
        <v>45930</v>
      </c>
      <c r="V71" s="34" t="s">
        <v>50</v>
      </c>
      <c r="W71" s="34" t="s">
        <v>59</v>
      </c>
      <c r="X71" s="36" t="s">
        <v>975</v>
      </c>
      <c r="Y71" s="42" t="s">
        <v>1338</v>
      </c>
      <c r="Z71" s="42"/>
      <c r="AA71" s="44" t="s">
        <v>976</v>
      </c>
      <c r="AB71" s="42" t="s">
        <v>1366</v>
      </c>
      <c r="AC71" s="484" t="s">
        <v>920</v>
      </c>
    </row>
    <row r="72" spans="1:29" s="72" customFormat="1" ht="400.5" customHeight="1">
      <c r="A72" s="488" t="s">
        <v>151</v>
      </c>
      <c r="B72" s="128" t="s">
        <v>1430</v>
      </c>
      <c r="C72" s="129" t="s">
        <v>78</v>
      </c>
      <c r="D72" s="128" t="s">
        <v>72</v>
      </c>
      <c r="E72" s="130"/>
      <c r="F72" s="130"/>
      <c r="G72" s="131"/>
      <c r="H72" s="131"/>
      <c r="I72" s="131"/>
      <c r="J72" s="131"/>
      <c r="K72" s="131" t="s">
        <v>1367</v>
      </c>
      <c r="L72" s="131" t="s">
        <v>1368</v>
      </c>
      <c r="M72" s="131" t="s">
        <v>1369</v>
      </c>
      <c r="N72" s="131" t="s">
        <v>1370</v>
      </c>
      <c r="O72" s="131" t="s">
        <v>1437</v>
      </c>
      <c r="P72" s="131" t="s">
        <v>1371</v>
      </c>
      <c r="Q72" s="132" t="s">
        <v>1219</v>
      </c>
      <c r="R72" s="132" t="s">
        <v>1220</v>
      </c>
      <c r="S72" s="146" t="s">
        <v>1337</v>
      </c>
      <c r="T72" s="133">
        <v>45901</v>
      </c>
      <c r="U72" s="133">
        <v>45930</v>
      </c>
      <c r="V72" s="128" t="s">
        <v>50</v>
      </c>
      <c r="W72" s="128" t="s">
        <v>59</v>
      </c>
      <c r="X72" s="136" t="s">
        <v>975</v>
      </c>
      <c r="Y72" s="135" t="s">
        <v>1338</v>
      </c>
      <c r="Z72" s="135"/>
      <c r="AA72" s="139" t="s">
        <v>976</v>
      </c>
      <c r="AB72" s="135" t="s">
        <v>1366</v>
      </c>
      <c r="AC72" s="485" t="s">
        <v>920</v>
      </c>
    </row>
    <row r="73" spans="1:29" s="72" customFormat="1" ht="409.6" customHeight="1">
      <c r="A73" s="483" t="s">
        <v>151</v>
      </c>
      <c r="B73" s="34" t="s">
        <v>1438</v>
      </c>
      <c r="C73" s="41" t="s">
        <v>49</v>
      </c>
      <c r="D73" s="34" t="s">
        <v>72</v>
      </c>
      <c r="E73" s="80" t="s">
        <v>1439</v>
      </c>
      <c r="F73" s="80" t="s">
        <v>1440</v>
      </c>
      <c r="G73" s="35"/>
      <c r="H73" s="35"/>
      <c r="I73" s="35"/>
      <c r="J73" s="35"/>
      <c r="K73" s="35"/>
      <c r="L73" s="35"/>
      <c r="M73" s="35"/>
      <c r="N73" s="35"/>
      <c r="O73" s="35"/>
      <c r="P73" s="35"/>
      <c r="Q73" s="38" t="s">
        <v>1219</v>
      </c>
      <c r="R73" s="38" t="s">
        <v>1220</v>
      </c>
      <c r="S73" s="79" t="s">
        <v>1337</v>
      </c>
      <c r="T73" s="39">
        <v>45901</v>
      </c>
      <c r="U73" s="39">
        <v>45930</v>
      </c>
      <c r="V73" s="34" t="s">
        <v>50</v>
      </c>
      <c r="W73" s="34" t="s">
        <v>59</v>
      </c>
      <c r="X73" s="36" t="s">
        <v>975</v>
      </c>
      <c r="Y73" s="42" t="s">
        <v>1338</v>
      </c>
      <c r="Z73" s="42"/>
      <c r="AA73" s="44" t="s">
        <v>976</v>
      </c>
      <c r="AB73" s="42" t="s">
        <v>1359</v>
      </c>
      <c r="AC73" s="484" t="s">
        <v>920</v>
      </c>
    </row>
    <row r="74" spans="1:29" s="72" customFormat="1" ht="364.5" customHeight="1">
      <c r="A74" s="488" t="s">
        <v>151</v>
      </c>
      <c r="B74" s="128" t="s">
        <v>1438</v>
      </c>
      <c r="C74" s="129" t="s">
        <v>77</v>
      </c>
      <c r="D74" s="128" t="s">
        <v>72</v>
      </c>
      <c r="E74" s="130"/>
      <c r="F74" s="130"/>
      <c r="G74" s="131" t="s">
        <v>1441</v>
      </c>
      <c r="H74" s="131" t="s">
        <v>1442</v>
      </c>
      <c r="I74" s="131" t="s">
        <v>1443</v>
      </c>
      <c r="J74" s="131" t="s">
        <v>1444</v>
      </c>
      <c r="K74" s="131"/>
      <c r="L74" s="131"/>
      <c r="M74" s="131"/>
      <c r="N74" s="131"/>
      <c r="O74" s="131"/>
      <c r="P74" s="131"/>
      <c r="Q74" s="132" t="s">
        <v>1219</v>
      </c>
      <c r="R74" s="132" t="s">
        <v>1220</v>
      </c>
      <c r="S74" s="146" t="s">
        <v>1337</v>
      </c>
      <c r="T74" s="133">
        <v>45901</v>
      </c>
      <c r="U74" s="133">
        <v>45930</v>
      </c>
      <c r="V74" s="128" t="s">
        <v>50</v>
      </c>
      <c r="W74" s="128" t="s">
        <v>59</v>
      </c>
      <c r="X74" s="136" t="s">
        <v>975</v>
      </c>
      <c r="Y74" s="135" t="s">
        <v>1338</v>
      </c>
      <c r="Z74" s="135"/>
      <c r="AA74" s="139" t="s">
        <v>976</v>
      </c>
      <c r="AB74" s="135" t="s">
        <v>1359</v>
      </c>
      <c r="AC74" s="485" t="s">
        <v>920</v>
      </c>
    </row>
    <row r="75" spans="1:29" s="72" customFormat="1" ht="370.5" customHeight="1">
      <c r="A75" s="483" t="s">
        <v>151</v>
      </c>
      <c r="B75" s="34" t="s">
        <v>1438</v>
      </c>
      <c r="C75" s="41" t="s">
        <v>78</v>
      </c>
      <c r="D75" s="34" t="s">
        <v>72</v>
      </c>
      <c r="E75" s="80"/>
      <c r="F75" s="80"/>
      <c r="G75" s="35"/>
      <c r="H75" s="35"/>
      <c r="I75" s="35"/>
      <c r="J75" s="35"/>
      <c r="K75" s="35" t="s">
        <v>1360</v>
      </c>
      <c r="L75" s="35" t="s">
        <v>1361</v>
      </c>
      <c r="M75" s="35" t="s">
        <v>1362</v>
      </c>
      <c r="N75" s="35" t="s">
        <v>1363</v>
      </c>
      <c r="O75" s="35" t="s">
        <v>1364</v>
      </c>
      <c r="P75" s="35" t="s">
        <v>1365</v>
      </c>
      <c r="Q75" s="38" t="s">
        <v>1219</v>
      </c>
      <c r="R75" s="38" t="s">
        <v>1220</v>
      </c>
      <c r="S75" s="79" t="s">
        <v>1337</v>
      </c>
      <c r="T75" s="39">
        <v>45901</v>
      </c>
      <c r="U75" s="39">
        <v>45930</v>
      </c>
      <c r="V75" s="34" t="s">
        <v>50</v>
      </c>
      <c r="W75" s="34" t="s">
        <v>59</v>
      </c>
      <c r="X75" s="36" t="s">
        <v>975</v>
      </c>
      <c r="Y75" s="42" t="s">
        <v>1338</v>
      </c>
      <c r="Z75" s="42"/>
      <c r="AA75" s="44" t="s">
        <v>976</v>
      </c>
      <c r="AB75" s="42" t="s">
        <v>1359</v>
      </c>
      <c r="AC75" s="484" t="s">
        <v>920</v>
      </c>
    </row>
    <row r="76" spans="1:29" s="72" customFormat="1" ht="290.25" customHeight="1">
      <c r="A76" s="488" t="s">
        <v>542</v>
      </c>
      <c r="B76" s="129" t="s">
        <v>1255</v>
      </c>
      <c r="C76" s="129" t="s">
        <v>1141</v>
      </c>
      <c r="D76" s="129" t="s">
        <v>72</v>
      </c>
      <c r="E76" s="140">
        <v>0.59899999999999998</v>
      </c>
      <c r="F76" s="140">
        <v>0.85976999999999992</v>
      </c>
      <c r="G76" s="140" t="s">
        <v>66</v>
      </c>
      <c r="H76" s="140" t="s">
        <v>66</v>
      </c>
      <c r="I76" s="140" t="s">
        <v>66</v>
      </c>
      <c r="J76" s="140" t="s">
        <v>66</v>
      </c>
      <c r="K76" s="141"/>
      <c r="L76" s="141"/>
      <c r="M76" s="141"/>
      <c r="N76" s="141"/>
      <c r="O76" s="141"/>
      <c r="P76" s="141"/>
      <c r="Q76" s="142" t="s">
        <v>945</v>
      </c>
      <c r="R76" s="138" t="s">
        <v>946</v>
      </c>
      <c r="S76" s="129" t="s">
        <v>1142</v>
      </c>
      <c r="T76" s="147">
        <v>45839</v>
      </c>
      <c r="U76" s="147">
        <v>46052</v>
      </c>
      <c r="V76" s="129" t="s">
        <v>133</v>
      </c>
      <c r="W76" s="129" t="s">
        <v>50</v>
      </c>
      <c r="X76" s="129" t="s">
        <v>1143</v>
      </c>
      <c r="Y76" s="129" t="s">
        <v>1256</v>
      </c>
      <c r="Z76" s="129" t="s">
        <v>66</v>
      </c>
      <c r="AA76" s="129" t="s">
        <v>1144</v>
      </c>
      <c r="AB76" s="129" t="s">
        <v>1145</v>
      </c>
      <c r="AC76" s="485" t="s">
        <v>543</v>
      </c>
    </row>
    <row r="77" spans="1:29" s="72" customFormat="1" ht="255.75" customHeight="1">
      <c r="A77" s="483" t="s">
        <v>542</v>
      </c>
      <c r="B77" s="41" t="s">
        <v>1255</v>
      </c>
      <c r="C77" s="41" t="s">
        <v>1146</v>
      </c>
      <c r="D77" s="41" t="s">
        <v>72</v>
      </c>
      <c r="E77" s="49">
        <v>0.59370000000000001</v>
      </c>
      <c r="F77" s="49">
        <v>0.73025099999999998</v>
      </c>
      <c r="G77" s="49" t="s">
        <v>66</v>
      </c>
      <c r="H77" s="49" t="s">
        <v>66</v>
      </c>
      <c r="I77" s="49" t="s">
        <v>66</v>
      </c>
      <c r="J77" s="49" t="s">
        <v>66</v>
      </c>
      <c r="K77" s="46"/>
      <c r="L77" s="46"/>
      <c r="M77" s="46"/>
      <c r="N77" s="46"/>
      <c r="O77" s="46"/>
      <c r="P77" s="46"/>
      <c r="Q77" s="47" t="s">
        <v>945</v>
      </c>
      <c r="R77" s="40" t="s">
        <v>946</v>
      </c>
      <c r="S77" s="41" t="s">
        <v>1142</v>
      </c>
      <c r="T77" s="91">
        <v>45839</v>
      </c>
      <c r="U77" s="91">
        <v>46052</v>
      </c>
      <c r="V77" s="41" t="s">
        <v>133</v>
      </c>
      <c r="W77" s="41" t="s">
        <v>50</v>
      </c>
      <c r="X77" s="41" t="s">
        <v>1143</v>
      </c>
      <c r="Y77" s="41" t="s">
        <v>1257</v>
      </c>
      <c r="Z77" s="41" t="s">
        <v>66</v>
      </c>
      <c r="AA77" s="41" t="s">
        <v>1144</v>
      </c>
      <c r="AB77" s="41" t="s">
        <v>1145</v>
      </c>
      <c r="AC77" s="484" t="s">
        <v>543</v>
      </c>
    </row>
    <row r="78" spans="1:29" s="14" customFormat="1" ht="275.25" customHeight="1">
      <c r="A78" s="488" t="s">
        <v>542</v>
      </c>
      <c r="B78" s="129" t="s">
        <v>1255</v>
      </c>
      <c r="C78" s="129" t="s">
        <v>1147</v>
      </c>
      <c r="D78" s="129" t="s">
        <v>72</v>
      </c>
      <c r="E78" s="140">
        <v>0.53910000000000002</v>
      </c>
      <c r="F78" s="140">
        <v>0.66309300000000004</v>
      </c>
      <c r="G78" s="140" t="s">
        <v>66</v>
      </c>
      <c r="H78" s="140" t="s">
        <v>66</v>
      </c>
      <c r="I78" s="140" t="s">
        <v>66</v>
      </c>
      <c r="J78" s="140" t="s">
        <v>66</v>
      </c>
      <c r="K78" s="141"/>
      <c r="L78" s="141"/>
      <c r="M78" s="141"/>
      <c r="N78" s="141"/>
      <c r="O78" s="141"/>
      <c r="P78" s="141"/>
      <c r="Q78" s="142" t="s">
        <v>945</v>
      </c>
      <c r="R78" s="138" t="s">
        <v>946</v>
      </c>
      <c r="S78" s="129" t="s">
        <v>1142</v>
      </c>
      <c r="T78" s="147">
        <v>45839</v>
      </c>
      <c r="U78" s="147">
        <v>46052</v>
      </c>
      <c r="V78" s="129" t="s">
        <v>133</v>
      </c>
      <c r="W78" s="129" t="s">
        <v>50</v>
      </c>
      <c r="X78" s="129" t="s">
        <v>1143</v>
      </c>
      <c r="Y78" s="129" t="s">
        <v>1257</v>
      </c>
      <c r="Z78" s="129" t="s">
        <v>66</v>
      </c>
      <c r="AA78" s="129" t="s">
        <v>1144</v>
      </c>
      <c r="AB78" s="129" t="s">
        <v>1145</v>
      </c>
      <c r="AC78" s="485" t="s">
        <v>543</v>
      </c>
    </row>
    <row r="79" spans="1:29" s="14" customFormat="1" ht="255.75" customHeight="1">
      <c r="A79" s="483" t="s">
        <v>542</v>
      </c>
      <c r="B79" s="41" t="s">
        <v>1255</v>
      </c>
      <c r="C79" s="41" t="s">
        <v>1148</v>
      </c>
      <c r="D79" s="41" t="s">
        <v>72</v>
      </c>
      <c r="E79" s="49" t="s">
        <v>66</v>
      </c>
      <c r="F79" s="49" t="s">
        <v>66</v>
      </c>
      <c r="G79" s="49">
        <v>0.76459999999999995</v>
      </c>
      <c r="H79" s="49">
        <v>0.94045799999999991</v>
      </c>
      <c r="I79" s="49">
        <v>0.54490000000000005</v>
      </c>
      <c r="J79" s="49">
        <v>0.67022700000000002</v>
      </c>
      <c r="K79" s="46"/>
      <c r="L79" s="46"/>
      <c r="M79" s="46"/>
      <c r="N79" s="46"/>
      <c r="O79" s="46"/>
      <c r="P79" s="46"/>
      <c r="Q79" s="47" t="s">
        <v>945</v>
      </c>
      <c r="R79" s="40" t="s">
        <v>946</v>
      </c>
      <c r="S79" s="41" t="s">
        <v>1142</v>
      </c>
      <c r="T79" s="91">
        <v>45839</v>
      </c>
      <c r="U79" s="48">
        <v>46052</v>
      </c>
      <c r="V79" s="41" t="s">
        <v>133</v>
      </c>
      <c r="W79" s="41" t="s">
        <v>50</v>
      </c>
      <c r="X79" s="41" t="s">
        <v>1143</v>
      </c>
      <c r="Y79" s="41" t="s">
        <v>1257</v>
      </c>
      <c r="Z79" s="41" t="s">
        <v>66</v>
      </c>
      <c r="AA79" s="41" t="s">
        <v>1144</v>
      </c>
      <c r="AB79" s="41" t="s">
        <v>1149</v>
      </c>
      <c r="AC79" s="484" t="s">
        <v>543</v>
      </c>
    </row>
    <row r="80" spans="1:29" s="14" customFormat="1" ht="293.25" customHeight="1">
      <c r="A80" s="481" t="s">
        <v>163</v>
      </c>
      <c r="B80" s="128" t="s">
        <v>1255</v>
      </c>
      <c r="C80" s="128" t="s">
        <v>1150</v>
      </c>
      <c r="D80" s="128" t="s">
        <v>72</v>
      </c>
      <c r="E80" s="130" t="s">
        <v>66</v>
      </c>
      <c r="F80" s="130" t="s">
        <v>66</v>
      </c>
      <c r="G80" s="131">
        <v>0.70669999999999999</v>
      </c>
      <c r="H80" s="131">
        <v>0.86924099999999993</v>
      </c>
      <c r="I80" s="131">
        <v>0.4834</v>
      </c>
      <c r="J80" s="131">
        <v>0.59458199999999994</v>
      </c>
      <c r="K80" s="131"/>
      <c r="L80" s="131"/>
      <c r="M80" s="131"/>
      <c r="N80" s="131"/>
      <c r="O80" s="131"/>
      <c r="P80" s="131"/>
      <c r="Q80" s="132" t="s">
        <v>945</v>
      </c>
      <c r="R80" s="132" t="s">
        <v>946</v>
      </c>
      <c r="S80" s="128" t="s">
        <v>1142</v>
      </c>
      <c r="T80" s="133">
        <v>45839</v>
      </c>
      <c r="U80" s="133">
        <v>46052</v>
      </c>
      <c r="V80" s="128" t="s">
        <v>133</v>
      </c>
      <c r="W80" s="128" t="s">
        <v>50</v>
      </c>
      <c r="X80" s="135" t="s">
        <v>1143</v>
      </c>
      <c r="Y80" s="135" t="s">
        <v>1258</v>
      </c>
      <c r="Z80" s="135" t="s">
        <v>66</v>
      </c>
      <c r="AA80" s="135" t="s">
        <v>1144</v>
      </c>
      <c r="AB80" s="135" t="s">
        <v>1149</v>
      </c>
      <c r="AC80" s="485" t="s">
        <v>922</v>
      </c>
    </row>
    <row r="81" spans="1:29" s="92" customFormat="1" ht="285" customHeight="1">
      <c r="A81" s="486" t="s">
        <v>164</v>
      </c>
      <c r="B81" s="34" t="s">
        <v>1255</v>
      </c>
      <c r="C81" s="34" t="s">
        <v>1151</v>
      </c>
      <c r="D81" s="34" t="s">
        <v>72</v>
      </c>
      <c r="E81" s="80" t="s">
        <v>66</v>
      </c>
      <c r="F81" s="80" t="s">
        <v>66</v>
      </c>
      <c r="G81" s="35">
        <v>0.78469999999999995</v>
      </c>
      <c r="H81" s="35">
        <v>0.96518099999999996</v>
      </c>
      <c r="I81" s="35">
        <v>0.48749999999999999</v>
      </c>
      <c r="J81" s="35">
        <v>0.59962499999999996</v>
      </c>
      <c r="K81" s="35"/>
      <c r="L81" s="35"/>
      <c r="M81" s="35"/>
      <c r="N81" s="35"/>
      <c r="O81" s="35"/>
      <c r="P81" s="35"/>
      <c r="Q81" s="38" t="s">
        <v>945</v>
      </c>
      <c r="R81" s="38" t="s">
        <v>946</v>
      </c>
      <c r="S81" s="34" t="s">
        <v>1142</v>
      </c>
      <c r="T81" s="39">
        <v>45839</v>
      </c>
      <c r="U81" s="39">
        <v>46052</v>
      </c>
      <c r="V81" s="34" t="s">
        <v>133</v>
      </c>
      <c r="W81" s="34" t="s">
        <v>50</v>
      </c>
      <c r="X81" s="42" t="s">
        <v>1143</v>
      </c>
      <c r="Y81" s="42" t="s">
        <v>1257</v>
      </c>
      <c r="Z81" s="42" t="s">
        <v>66</v>
      </c>
      <c r="AA81" s="42" t="s">
        <v>1144</v>
      </c>
      <c r="AB81" s="42" t="s">
        <v>1149</v>
      </c>
      <c r="AC81" s="484" t="s">
        <v>695</v>
      </c>
    </row>
    <row r="82" spans="1:29" s="72" customFormat="1" ht="290.25" customHeight="1">
      <c r="A82" s="481" t="s">
        <v>169</v>
      </c>
      <c r="B82" s="128" t="s">
        <v>1255</v>
      </c>
      <c r="C82" s="128" t="s">
        <v>1152</v>
      </c>
      <c r="D82" s="128" t="s">
        <v>72</v>
      </c>
      <c r="E82" s="130" t="s">
        <v>66</v>
      </c>
      <c r="F82" s="130" t="s">
        <v>66</v>
      </c>
      <c r="G82" s="131">
        <v>0.83309999999999995</v>
      </c>
      <c r="H82" s="131">
        <v>1.024713</v>
      </c>
      <c r="I82" s="131">
        <v>0.52549999999999997</v>
      </c>
      <c r="J82" s="131">
        <v>0.64636499999999997</v>
      </c>
      <c r="K82" s="131"/>
      <c r="L82" s="131"/>
      <c r="M82" s="131"/>
      <c r="N82" s="131"/>
      <c r="O82" s="131"/>
      <c r="P82" s="131"/>
      <c r="Q82" s="132" t="s">
        <v>945</v>
      </c>
      <c r="R82" s="132" t="s">
        <v>946</v>
      </c>
      <c r="S82" s="128" t="s">
        <v>1142</v>
      </c>
      <c r="T82" s="133">
        <v>45839</v>
      </c>
      <c r="U82" s="148">
        <v>46052</v>
      </c>
      <c r="V82" s="128" t="s">
        <v>133</v>
      </c>
      <c r="W82" s="128" t="s">
        <v>50</v>
      </c>
      <c r="X82" s="128" t="s">
        <v>1143</v>
      </c>
      <c r="Y82" s="128" t="s">
        <v>1257</v>
      </c>
      <c r="Z82" s="149" t="s">
        <v>66</v>
      </c>
      <c r="AA82" s="150" t="s">
        <v>1144</v>
      </c>
      <c r="AB82" s="128" t="s">
        <v>1145</v>
      </c>
      <c r="AC82" s="482" t="s">
        <v>170</v>
      </c>
    </row>
    <row r="83" spans="1:29" s="72" customFormat="1" ht="175.5" customHeight="1">
      <c r="A83" s="483" t="s">
        <v>776</v>
      </c>
      <c r="B83" s="41" t="s">
        <v>1259</v>
      </c>
      <c r="C83" s="41" t="s">
        <v>1141</v>
      </c>
      <c r="D83" s="41" t="s">
        <v>72</v>
      </c>
      <c r="E83" s="49">
        <v>0.68899999999999995</v>
      </c>
      <c r="F83" s="49">
        <v>0.84746999999999995</v>
      </c>
      <c r="G83" s="46" t="s">
        <v>66</v>
      </c>
      <c r="H83" s="46" t="s">
        <v>66</v>
      </c>
      <c r="I83" s="46" t="s">
        <v>66</v>
      </c>
      <c r="J83" s="46" t="s">
        <v>66</v>
      </c>
      <c r="K83" s="46"/>
      <c r="L83" s="46"/>
      <c r="M83" s="46"/>
      <c r="N83" s="46"/>
      <c r="O83" s="46"/>
      <c r="P83" s="46"/>
      <c r="Q83" s="40" t="s">
        <v>945</v>
      </c>
      <c r="R83" s="40" t="s">
        <v>946</v>
      </c>
      <c r="S83" s="41" t="s">
        <v>1153</v>
      </c>
      <c r="T83" s="48">
        <v>45839</v>
      </c>
      <c r="U83" s="48">
        <v>45991</v>
      </c>
      <c r="V83" s="41" t="s">
        <v>133</v>
      </c>
      <c r="W83" s="41" t="s">
        <v>50</v>
      </c>
      <c r="X83" s="41" t="s">
        <v>1143</v>
      </c>
      <c r="Y83" s="41" t="s">
        <v>1260</v>
      </c>
      <c r="Z83" s="116" t="s">
        <v>66</v>
      </c>
      <c r="AA83" s="116" t="s">
        <v>1144</v>
      </c>
      <c r="AB83" s="41" t="s">
        <v>1145</v>
      </c>
      <c r="AC83" s="484" t="s">
        <v>349</v>
      </c>
    </row>
    <row r="84" spans="1:29" s="14" customFormat="1" ht="175.5" customHeight="1">
      <c r="A84" s="481" t="s">
        <v>172</v>
      </c>
      <c r="B84" s="128" t="s">
        <v>1259</v>
      </c>
      <c r="C84" s="128" t="s">
        <v>1154</v>
      </c>
      <c r="D84" s="128" t="s">
        <v>72</v>
      </c>
      <c r="E84" s="130">
        <v>0.68279999999999996</v>
      </c>
      <c r="F84" s="130">
        <v>0.83984399999999992</v>
      </c>
      <c r="G84" s="131" t="s">
        <v>66</v>
      </c>
      <c r="H84" s="131" t="s">
        <v>66</v>
      </c>
      <c r="I84" s="131" t="s">
        <v>66</v>
      </c>
      <c r="J84" s="131" t="s">
        <v>66</v>
      </c>
      <c r="K84" s="131"/>
      <c r="L84" s="131"/>
      <c r="M84" s="131"/>
      <c r="N84" s="131"/>
      <c r="O84" s="131"/>
      <c r="P84" s="131"/>
      <c r="Q84" s="132" t="s">
        <v>945</v>
      </c>
      <c r="R84" s="132" t="s">
        <v>946</v>
      </c>
      <c r="S84" s="128" t="s">
        <v>1153</v>
      </c>
      <c r="T84" s="133">
        <v>45839</v>
      </c>
      <c r="U84" s="133">
        <v>45991</v>
      </c>
      <c r="V84" s="128" t="s">
        <v>133</v>
      </c>
      <c r="W84" s="128" t="s">
        <v>50</v>
      </c>
      <c r="X84" s="135" t="s">
        <v>1143</v>
      </c>
      <c r="Y84" s="135" t="s">
        <v>1260</v>
      </c>
      <c r="Z84" s="135" t="s">
        <v>66</v>
      </c>
      <c r="AA84" s="135" t="s">
        <v>1144</v>
      </c>
      <c r="AB84" s="138" t="s">
        <v>1145</v>
      </c>
      <c r="AC84" s="482" t="s">
        <v>173</v>
      </c>
    </row>
    <row r="85" spans="1:29" s="17" customFormat="1" ht="175.5" customHeight="1">
      <c r="A85" s="483" t="s">
        <v>735</v>
      </c>
      <c r="B85" s="41" t="s">
        <v>1259</v>
      </c>
      <c r="C85" s="41" t="s">
        <v>1147</v>
      </c>
      <c r="D85" s="41" t="s">
        <v>72</v>
      </c>
      <c r="E85" s="49">
        <v>0.62009999999999998</v>
      </c>
      <c r="F85" s="49">
        <v>0.76272299999999993</v>
      </c>
      <c r="G85" s="46" t="s">
        <v>66</v>
      </c>
      <c r="H85" s="46" t="s">
        <v>66</v>
      </c>
      <c r="I85" s="46" t="s">
        <v>66</v>
      </c>
      <c r="J85" s="46" t="s">
        <v>66</v>
      </c>
      <c r="K85" s="46"/>
      <c r="L85" s="46"/>
      <c r="M85" s="46"/>
      <c r="N85" s="46"/>
      <c r="O85" s="46"/>
      <c r="P85" s="46"/>
      <c r="Q85" s="50" t="s">
        <v>945</v>
      </c>
      <c r="R85" s="50" t="s">
        <v>946</v>
      </c>
      <c r="S85" s="41" t="s">
        <v>1153</v>
      </c>
      <c r="T85" s="48">
        <v>45839</v>
      </c>
      <c r="U85" s="48">
        <v>45991</v>
      </c>
      <c r="V85" s="41" t="s">
        <v>133</v>
      </c>
      <c r="W85" s="41" t="s">
        <v>50</v>
      </c>
      <c r="X85" s="41" t="s">
        <v>1143</v>
      </c>
      <c r="Y85" s="41" t="s">
        <v>1260</v>
      </c>
      <c r="Z85" s="41" t="s">
        <v>66</v>
      </c>
      <c r="AA85" s="41" t="s">
        <v>1144</v>
      </c>
      <c r="AB85" s="41" t="s">
        <v>1149</v>
      </c>
      <c r="AC85" s="484" t="s">
        <v>736</v>
      </c>
    </row>
    <row r="86" spans="1:29" s="14" customFormat="1" ht="175.5" customHeight="1">
      <c r="A86" s="488" t="s">
        <v>735</v>
      </c>
      <c r="B86" s="129" t="s">
        <v>1259</v>
      </c>
      <c r="C86" s="129" t="s">
        <v>1148</v>
      </c>
      <c r="D86" s="129" t="s">
        <v>72</v>
      </c>
      <c r="E86" s="140" t="s">
        <v>66</v>
      </c>
      <c r="F86" s="140" t="s">
        <v>66</v>
      </c>
      <c r="G86" s="151">
        <v>0.87949999999999995</v>
      </c>
      <c r="H86" s="151">
        <v>1.081785</v>
      </c>
      <c r="I86" s="151">
        <v>0.62670000000000003</v>
      </c>
      <c r="J86" s="151">
        <v>0.770841</v>
      </c>
      <c r="K86" s="141"/>
      <c r="L86" s="141"/>
      <c r="M86" s="141"/>
      <c r="N86" s="141"/>
      <c r="O86" s="141"/>
      <c r="P86" s="141"/>
      <c r="Q86" s="152" t="s">
        <v>945</v>
      </c>
      <c r="R86" s="152" t="s">
        <v>946</v>
      </c>
      <c r="S86" s="129" t="s">
        <v>1153</v>
      </c>
      <c r="T86" s="143">
        <v>45839</v>
      </c>
      <c r="U86" s="143">
        <v>45991</v>
      </c>
      <c r="V86" s="129" t="s">
        <v>133</v>
      </c>
      <c r="W86" s="129" t="s">
        <v>50</v>
      </c>
      <c r="X86" s="129" t="s">
        <v>1143</v>
      </c>
      <c r="Y86" s="129" t="s">
        <v>1260</v>
      </c>
      <c r="Z86" s="129" t="s">
        <v>66</v>
      </c>
      <c r="AA86" s="129" t="s">
        <v>1144</v>
      </c>
      <c r="AB86" s="129" t="s">
        <v>1145</v>
      </c>
      <c r="AC86" s="485" t="s">
        <v>736</v>
      </c>
    </row>
    <row r="87" spans="1:29" s="17" customFormat="1" ht="175.5" customHeight="1">
      <c r="A87" s="483" t="s">
        <v>735</v>
      </c>
      <c r="B87" s="41" t="s">
        <v>1259</v>
      </c>
      <c r="C87" s="41" t="s">
        <v>1150</v>
      </c>
      <c r="D87" s="41" t="s">
        <v>72</v>
      </c>
      <c r="E87" s="49" t="s">
        <v>66</v>
      </c>
      <c r="F87" s="49" t="s">
        <v>66</v>
      </c>
      <c r="G87" s="45">
        <v>0.81289999999999996</v>
      </c>
      <c r="H87" s="45">
        <v>0.99986699999999995</v>
      </c>
      <c r="I87" s="45">
        <v>0.55600000000000005</v>
      </c>
      <c r="J87" s="45">
        <v>0.68388000000000004</v>
      </c>
      <c r="K87" s="46"/>
      <c r="L87" s="46"/>
      <c r="M87" s="46"/>
      <c r="N87" s="46"/>
      <c r="O87" s="46"/>
      <c r="P87" s="46"/>
      <c r="Q87" s="50" t="s">
        <v>945</v>
      </c>
      <c r="R87" s="50" t="s">
        <v>946</v>
      </c>
      <c r="S87" s="41" t="s">
        <v>1153</v>
      </c>
      <c r="T87" s="48">
        <v>45839</v>
      </c>
      <c r="U87" s="48">
        <v>45991</v>
      </c>
      <c r="V87" s="41" t="s">
        <v>133</v>
      </c>
      <c r="W87" s="41" t="s">
        <v>50</v>
      </c>
      <c r="X87" s="41" t="s">
        <v>1143</v>
      </c>
      <c r="Y87" s="41" t="s">
        <v>1260</v>
      </c>
      <c r="Z87" s="41" t="s">
        <v>66</v>
      </c>
      <c r="AA87" s="41" t="s">
        <v>1144</v>
      </c>
      <c r="AB87" s="41" t="s">
        <v>1149</v>
      </c>
      <c r="AC87" s="484" t="s">
        <v>736</v>
      </c>
    </row>
    <row r="88" spans="1:29" s="14" customFormat="1" ht="175.5" customHeight="1">
      <c r="A88" s="488" t="s">
        <v>735</v>
      </c>
      <c r="B88" s="129" t="s">
        <v>1259</v>
      </c>
      <c r="C88" s="129" t="s">
        <v>1151</v>
      </c>
      <c r="D88" s="129" t="s">
        <v>72</v>
      </c>
      <c r="E88" s="140" t="s">
        <v>66</v>
      </c>
      <c r="F88" s="140" t="s">
        <v>66</v>
      </c>
      <c r="G88" s="141">
        <v>0.90249999999999997</v>
      </c>
      <c r="H88" s="141">
        <v>1.1100749999999999</v>
      </c>
      <c r="I88" s="141">
        <v>0.56069999999999998</v>
      </c>
      <c r="J88" s="141">
        <v>0.68966099999999997</v>
      </c>
      <c r="K88" s="141"/>
      <c r="L88" s="141"/>
      <c r="M88" s="141"/>
      <c r="N88" s="141"/>
      <c r="O88" s="141"/>
      <c r="P88" s="141"/>
      <c r="Q88" s="138" t="s">
        <v>945</v>
      </c>
      <c r="R88" s="138" t="s">
        <v>946</v>
      </c>
      <c r="S88" s="129" t="s">
        <v>1153</v>
      </c>
      <c r="T88" s="143">
        <v>45839</v>
      </c>
      <c r="U88" s="143">
        <v>45991</v>
      </c>
      <c r="V88" s="129" t="s">
        <v>133</v>
      </c>
      <c r="W88" s="129" t="s">
        <v>50</v>
      </c>
      <c r="X88" s="129" t="s">
        <v>1143</v>
      </c>
      <c r="Y88" s="129" t="s">
        <v>1260</v>
      </c>
      <c r="Z88" s="129" t="s">
        <v>66</v>
      </c>
      <c r="AA88" s="129" t="s">
        <v>1144</v>
      </c>
      <c r="AB88" s="129" t="s">
        <v>1149</v>
      </c>
      <c r="AC88" s="485" t="s">
        <v>736</v>
      </c>
    </row>
    <row r="89" spans="1:29" s="14" customFormat="1" ht="175.5" customHeight="1">
      <c r="A89" s="483" t="s">
        <v>735</v>
      </c>
      <c r="B89" s="41" t="s">
        <v>1259</v>
      </c>
      <c r="C89" s="41" t="s">
        <v>1152</v>
      </c>
      <c r="D89" s="41" t="s">
        <v>72</v>
      </c>
      <c r="E89" s="49" t="s">
        <v>66</v>
      </c>
      <c r="F89" s="49" t="s">
        <v>66</v>
      </c>
      <c r="G89" s="46">
        <v>0.95830000000000004</v>
      </c>
      <c r="H89" s="46">
        <v>1.178709</v>
      </c>
      <c r="I89" s="46">
        <v>0.60450000000000004</v>
      </c>
      <c r="J89" s="46">
        <v>0.74353500000000006</v>
      </c>
      <c r="K89" s="46"/>
      <c r="L89" s="46"/>
      <c r="M89" s="46"/>
      <c r="N89" s="46"/>
      <c r="O89" s="46"/>
      <c r="P89" s="46"/>
      <c r="Q89" s="40" t="s">
        <v>945</v>
      </c>
      <c r="R89" s="40" t="s">
        <v>946</v>
      </c>
      <c r="S89" s="41" t="s">
        <v>1153</v>
      </c>
      <c r="T89" s="48">
        <v>45839</v>
      </c>
      <c r="U89" s="48">
        <v>45991</v>
      </c>
      <c r="V89" s="41" t="s">
        <v>133</v>
      </c>
      <c r="W89" s="41" t="s">
        <v>50</v>
      </c>
      <c r="X89" s="41" t="s">
        <v>1143</v>
      </c>
      <c r="Y89" s="41" t="s">
        <v>1260</v>
      </c>
      <c r="Z89" s="41" t="s">
        <v>66</v>
      </c>
      <c r="AA89" s="41" t="s">
        <v>1144</v>
      </c>
      <c r="AB89" s="41" t="s">
        <v>1149</v>
      </c>
      <c r="AC89" s="484" t="s">
        <v>736</v>
      </c>
    </row>
    <row r="90" spans="1:29" s="14" customFormat="1" ht="175.5" customHeight="1">
      <c r="A90" s="488" t="s">
        <v>735</v>
      </c>
      <c r="B90" s="129" t="s">
        <v>1261</v>
      </c>
      <c r="C90" s="129" t="s">
        <v>1141</v>
      </c>
      <c r="D90" s="129" t="s">
        <v>72</v>
      </c>
      <c r="E90" s="140">
        <v>0.67900000000000005</v>
      </c>
      <c r="F90" s="140">
        <v>0.83517000000000008</v>
      </c>
      <c r="G90" s="141" t="s">
        <v>66</v>
      </c>
      <c r="H90" s="141" t="s">
        <v>66</v>
      </c>
      <c r="I90" s="141" t="s">
        <v>66</v>
      </c>
      <c r="J90" s="141" t="s">
        <v>66</v>
      </c>
      <c r="K90" s="141"/>
      <c r="L90" s="141"/>
      <c r="M90" s="141"/>
      <c r="N90" s="141"/>
      <c r="O90" s="141"/>
      <c r="P90" s="141"/>
      <c r="Q90" s="138" t="s">
        <v>1155</v>
      </c>
      <c r="R90" s="138" t="s">
        <v>1156</v>
      </c>
      <c r="S90" s="129" t="s">
        <v>1153</v>
      </c>
      <c r="T90" s="143">
        <v>45839</v>
      </c>
      <c r="U90" s="143">
        <v>45991</v>
      </c>
      <c r="V90" s="129" t="s">
        <v>133</v>
      </c>
      <c r="W90" s="129" t="s">
        <v>50</v>
      </c>
      <c r="X90" s="129" t="s">
        <v>1143</v>
      </c>
      <c r="Y90" s="129" t="s">
        <v>1260</v>
      </c>
      <c r="Z90" s="129" t="s">
        <v>66</v>
      </c>
      <c r="AA90" s="129" t="s">
        <v>1144</v>
      </c>
      <c r="AB90" s="129" t="s">
        <v>1157</v>
      </c>
      <c r="AC90" s="485" t="s">
        <v>736</v>
      </c>
    </row>
    <row r="91" spans="1:29" s="14" customFormat="1" ht="175.5" customHeight="1">
      <c r="A91" s="483" t="s">
        <v>1138</v>
      </c>
      <c r="B91" s="41" t="s">
        <v>1261</v>
      </c>
      <c r="C91" s="41" t="s">
        <v>1154</v>
      </c>
      <c r="D91" s="41" t="s">
        <v>72</v>
      </c>
      <c r="E91" s="49">
        <v>0.67290000000000005</v>
      </c>
      <c r="F91" s="49">
        <v>0.82766700000000004</v>
      </c>
      <c r="G91" s="46" t="s">
        <v>66</v>
      </c>
      <c r="H91" s="46" t="s">
        <v>66</v>
      </c>
      <c r="I91" s="46" t="s">
        <v>66</v>
      </c>
      <c r="J91" s="46" t="s">
        <v>66</v>
      </c>
      <c r="K91" s="46"/>
      <c r="L91" s="46"/>
      <c r="M91" s="46"/>
      <c r="N91" s="46"/>
      <c r="O91" s="46"/>
      <c r="P91" s="46"/>
      <c r="Q91" s="40" t="s">
        <v>1155</v>
      </c>
      <c r="R91" s="40" t="s">
        <v>1156</v>
      </c>
      <c r="S91" s="41" t="s">
        <v>1153</v>
      </c>
      <c r="T91" s="48">
        <v>45839</v>
      </c>
      <c r="U91" s="48">
        <v>45991</v>
      </c>
      <c r="V91" s="41" t="s">
        <v>133</v>
      </c>
      <c r="W91" s="41" t="s">
        <v>50</v>
      </c>
      <c r="X91" s="41" t="s">
        <v>1143</v>
      </c>
      <c r="Y91" s="41" t="s">
        <v>1260</v>
      </c>
      <c r="Z91" s="41" t="s">
        <v>66</v>
      </c>
      <c r="AA91" s="41" t="s">
        <v>1144</v>
      </c>
      <c r="AB91" s="41" t="s">
        <v>1157</v>
      </c>
      <c r="AC91" s="484" t="s">
        <v>1139</v>
      </c>
    </row>
    <row r="92" spans="1:29" s="14" customFormat="1" ht="288" customHeight="1">
      <c r="A92" s="488" t="s">
        <v>542</v>
      </c>
      <c r="B92" s="129" t="s">
        <v>1255</v>
      </c>
      <c r="C92" s="129" t="s">
        <v>1150</v>
      </c>
      <c r="D92" s="129" t="s">
        <v>72</v>
      </c>
      <c r="E92" s="140" t="s">
        <v>66</v>
      </c>
      <c r="F92" s="140" t="s">
        <v>66</v>
      </c>
      <c r="G92" s="141">
        <v>0.70669999999999999</v>
      </c>
      <c r="H92" s="141">
        <v>0.86924099999999993</v>
      </c>
      <c r="I92" s="141">
        <v>0.4834</v>
      </c>
      <c r="J92" s="141">
        <v>0.59458199999999994</v>
      </c>
      <c r="K92" s="141"/>
      <c r="L92" s="141"/>
      <c r="M92" s="141"/>
      <c r="N92" s="141"/>
      <c r="O92" s="141"/>
      <c r="P92" s="141"/>
      <c r="Q92" s="138" t="s">
        <v>945</v>
      </c>
      <c r="R92" s="138" t="s">
        <v>946</v>
      </c>
      <c r="S92" s="129" t="s">
        <v>1142</v>
      </c>
      <c r="T92" s="143">
        <v>45839</v>
      </c>
      <c r="U92" s="143">
        <v>46052</v>
      </c>
      <c r="V92" s="129" t="s">
        <v>133</v>
      </c>
      <c r="W92" s="129" t="s">
        <v>50</v>
      </c>
      <c r="X92" s="129" t="s">
        <v>1143</v>
      </c>
      <c r="Y92" s="129" t="s">
        <v>1258</v>
      </c>
      <c r="Z92" s="129" t="s">
        <v>66</v>
      </c>
      <c r="AA92" s="129" t="s">
        <v>1144</v>
      </c>
      <c r="AB92" s="129" t="s">
        <v>1149</v>
      </c>
      <c r="AC92" s="485" t="s">
        <v>543</v>
      </c>
    </row>
    <row r="93" spans="1:29" s="14" customFormat="1" ht="275.25" customHeight="1">
      <c r="A93" s="483" t="s">
        <v>542</v>
      </c>
      <c r="B93" s="41" t="s">
        <v>1255</v>
      </c>
      <c r="C93" s="41" t="s">
        <v>1151</v>
      </c>
      <c r="D93" s="41" t="s">
        <v>72</v>
      </c>
      <c r="E93" s="49" t="s">
        <v>66</v>
      </c>
      <c r="F93" s="49" t="s">
        <v>66</v>
      </c>
      <c r="G93" s="46">
        <v>0.78469999999999995</v>
      </c>
      <c r="H93" s="46">
        <v>0.96518099999999996</v>
      </c>
      <c r="I93" s="46">
        <v>0.48749999999999999</v>
      </c>
      <c r="J93" s="46">
        <v>0.59962499999999996</v>
      </c>
      <c r="K93" s="46"/>
      <c r="L93" s="46"/>
      <c r="M93" s="46"/>
      <c r="N93" s="46"/>
      <c r="O93" s="46"/>
      <c r="P93" s="46"/>
      <c r="Q93" s="40" t="s">
        <v>945</v>
      </c>
      <c r="R93" s="40" t="s">
        <v>946</v>
      </c>
      <c r="S93" s="41" t="s">
        <v>1142</v>
      </c>
      <c r="T93" s="48">
        <v>45839</v>
      </c>
      <c r="U93" s="48">
        <v>46052</v>
      </c>
      <c r="V93" s="41" t="s">
        <v>133</v>
      </c>
      <c r="W93" s="41" t="s">
        <v>50</v>
      </c>
      <c r="X93" s="41" t="s">
        <v>1143</v>
      </c>
      <c r="Y93" s="41" t="s">
        <v>1257</v>
      </c>
      <c r="Z93" s="41" t="s">
        <v>66</v>
      </c>
      <c r="AA93" s="41" t="s">
        <v>1144</v>
      </c>
      <c r="AB93" s="41" t="s">
        <v>1149</v>
      </c>
      <c r="AC93" s="484" t="s">
        <v>543</v>
      </c>
    </row>
    <row r="94" spans="1:29" s="14" customFormat="1" ht="258" customHeight="1">
      <c r="A94" s="488" t="s">
        <v>542</v>
      </c>
      <c r="B94" s="129" t="s">
        <v>1255</v>
      </c>
      <c r="C94" s="129" t="s">
        <v>1152</v>
      </c>
      <c r="D94" s="129" t="s">
        <v>72</v>
      </c>
      <c r="E94" s="140" t="s">
        <v>66</v>
      </c>
      <c r="F94" s="140" t="s">
        <v>66</v>
      </c>
      <c r="G94" s="141">
        <v>0.83309999999999995</v>
      </c>
      <c r="H94" s="141">
        <v>1.024713</v>
      </c>
      <c r="I94" s="141">
        <v>0.52549999999999997</v>
      </c>
      <c r="J94" s="141">
        <v>0.64636499999999997</v>
      </c>
      <c r="K94" s="141"/>
      <c r="L94" s="141"/>
      <c r="M94" s="141"/>
      <c r="N94" s="141"/>
      <c r="O94" s="141"/>
      <c r="P94" s="141"/>
      <c r="Q94" s="138" t="s">
        <v>945</v>
      </c>
      <c r="R94" s="138" t="s">
        <v>946</v>
      </c>
      <c r="S94" s="129" t="s">
        <v>1142</v>
      </c>
      <c r="T94" s="143">
        <v>45839</v>
      </c>
      <c r="U94" s="143">
        <v>46052</v>
      </c>
      <c r="V94" s="129" t="s">
        <v>133</v>
      </c>
      <c r="W94" s="129" t="s">
        <v>50</v>
      </c>
      <c r="X94" s="129" t="s">
        <v>1143</v>
      </c>
      <c r="Y94" s="129" t="s">
        <v>1257</v>
      </c>
      <c r="Z94" s="129" t="s">
        <v>66</v>
      </c>
      <c r="AA94" s="129" t="s">
        <v>1144</v>
      </c>
      <c r="AB94" s="129" t="s">
        <v>1145</v>
      </c>
      <c r="AC94" s="485" t="s">
        <v>543</v>
      </c>
    </row>
    <row r="95" spans="1:29" s="14" customFormat="1" ht="175.5" customHeight="1">
      <c r="A95" s="483" t="s">
        <v>542</v>
      </c>
      <c r="B95" s="41" t="s">
        <v>1259</v>
      </c>
      <c r="C95" s="41" t="s">
        <v>1141</v>
      </c>
      <c r="D95" s="41" t="s">
        <v>72</v>
      </c>
      <c r="E95" s="49">
        <v>0.68899999999999995</v>
      </c>
      <c r="F95" s="49">
        <v>0.84746999999999995</v>
      </c>
      <c r="G95" s="46" t="s">
        <v>66</v>
      </c>
      <c r="H95" s="46" t="s">
        <v>66</v>
      </c>
      <c r="I95" s="46" t="s">
        <v>66</v>
      </c>
      <c r="J95" s="46" t="s">
        <v>66</v>
      </c>
      <c r="K95" s="46"/>
      <c r="L95" s="46"/>
      <c r="M95" s="46"/>
      <c r="N95" s="46"/>
      <c r="O95" s="46"/>
      <c r="P95" s="46"/>
      <c r="Q95" s="40" t="s">
        <v>945</v>
      </c>
      <c r="R95" s="40" t="s">
        <v>946</v>
      </c>
      <c r="S95" s="41" t="s">
        <v>1153</v>
      </c>
      <c r="T95" s="48">
        <v>45839</v>
      </c>
      <c r="U95" s="48">
        <v>45991</v>
      </c>
      <c r="V95" s="41" t="s">
        <v>133</v>
      </c>
      <c r="W95" s="41" t="s">
        <v>50</v>
      </c>
      <c r="X95" s="41" t="s">
        <v>1143</v>
      </c>
      <c r="Y95" s="41" t="s">
        <v>1260</v>
      </c>
      <c r="Z95" s="41" t="s">
        <v>66</v>
      </c>
      <c r="AA95" s="41" t="s">
        <v>1144</v>
      </c>
      <c r="AB95" s="41" t="s">
        <v>1145</v>
      </c>
      <c r="AC95" s="484" t="s">
        <v>543</v>
      </c>
    </row>
    <row r="96" spans="1:29" s="14" customFormat="1" ht="175.5" customHeight="1">
      <c r="A96" s="488" t="s">
        <v>542</v>
      </c>
      <c r="B96" s="129" t="s">
        <v>1259</v>
      </c>
      <c r="C96" s="129" t="s">
        <v>1154</v>
      </c>
      <c r="D96" s="129" t="s">
        <v>72</v>
      </c>
      <c r="E96" s="140">
        <v>0.68279999999999996</v>
      </c>
      <c r="F96" s="140">
        <v>0.83984399999999992</v>
      </c>
      <c r="G96" s="141" t="s">
        <v>66</v>
      </c>
      <c r="H96" s="141" t="s">
        <v>66</v>
      </c>
      <c r="I96" s="141" t="s">
        <v>66</v>
      </c>
      <c r="J96" s="141" t="s">
        <v>66</v>
      </c>
      <c r="K96" s="141"/>
      <c r="L96" s="141"/>
      <c r="M96" s="141"/>
      <c r="N96" s="141"/>
      <c r="O96" s="141"/>
      <c r="P96" s="141"/>
      <c r="Q96" s="138" t="s">
        <v>945</v>
      </c>
      <c r="R96" s="138" t="s">
        <v>946</v>
      </c>
      <c r="S96" s="129" t="s">
        <v>1153</v>
      </c>
      <c r="T96" s="143">
        <v>45839</v>
      </c>
      <c r="U96" s="143">
        <v>45991</v>
      </c>
      <c r="V96" s="129" t="s">
        <v>133</v>
      </c>
      <c r="W96" s="129" t="s">
        <v>50</v>
      </c>
      <c r="X96" s="129" t="s">
        <v>1143</v>
      </c>
      <c r="Y96" s="129" t="s">
        <v>1260</v>
      </c>
      <c r="Z96" s="129" t="s">
        <v>66</v>
      </c>
      <c r="AA96" s="129" t="s">
        <v>1144</v>
      </c>
      <c r="AB96" s="129" t="s">
        <v>1145</v>
      </c>
      <c r="AC96" s="485" t="s">
        <v>543</v>
      </c>
    </row>
    <row r="97" spans="1:29" s="14" customFormat="1" ht="175.5" customHeight="1">
      <c r="A97" s="483" t="s">
        <v>542</v>
      </c>
      <c r="B97" s="41" t="s">
        <v>1259</v>
      </c>
      <c r="C97" s="41" t="s">
        <v>1147</v>
      </c>
      <c r="D97" s="41" t="s">
        <v>72</v>
      </c>
      <c r="E97" s="49">
        <v>0.62009999999999998</v>
      </c>
      <c r="F97" s="49">
        <v>0.76272299999999993</v>
      </c>
      <c r="G97" s="46" t="s">
        <v>66</v>
      </c>
      <c r="H97" s="46" t="s">
        <v>66</v>
      </c>
      <c r="I97" s="46" t="s">
        <v>66</v>
      </c>
      <c r="J97" s="46" t="s">
        <v>66</v>
      </c>
      <c r="K97" s="46"/>
      <c r="L97" s="46"/>
      <c r="M97" s="46"/>
      <c r="N97" s="46"/>
      <c r="O97" s="46"/>
      <c r="P97" s="46"/>
      <c r="Q97" s="40" t="s">
        <v>945</v>
      </c>
      <c r="R97" s="40" t="s">
        <v>946</v>
      </c>
      <c r="S97" s="41" t="s">
        <v>1153</v>
      </c>
      <c r="T97" s="48">
        <v>45839</v>
      </c>
      <c r="U97" s="48">
        <v>45991</v>
      </c>
      <c r="V97" s="41" t="s">
        <v>133</v>
      </c>
      <c r="W97" s="41" t="s">
        <v>50</v>
      </c>
      <c r="X97" s="41" t="s">
        <v>1143</v>
      </c>
      <c r="Y97" s="41" t="s">
        <v>1260</v>
      </c>
      <c r="Z97" s="41" t="s">
        <v>66</v>
      </c>
      <c r="AA97" s="41" t="s">
        <v>1144</v>
      </c>
      <c r="AB97" s="41" t="s">
        <v>1149</v>
      </c>
      <c r="AC97" s="484" t="s">
        <v>543</v>
      </c>
    </row>
    <row r="98" spans="1:29" s="14" customFormat="1" ht="175.5" customHeight="1">
      <c r="A98" s="488" t="s">
        <v>542</v>
      </c>
      <c r="B98" s="129" t="s">
        <v>1259</v>
      </c>
      <c r="C98" s="129" t="s">
        <v>1148</v>
      </c>
      <c r="D98" s="129" t="s">
        <v>72</v>
      </c>
      <c r="E98" s="140" t="s">
        <v>66</v>
      </c>
      <c r="F98" s="140" t="s">
        <v>66</v>
      </c>
      <c r="G98" s="141">
        <v>0.87949999999999995</v>
      </c>
      <c r="H98" s="141">
        <v>1.081785</v>
      </c>
      <c r="I98" s="141">
        <v>0.62670000000000003</v>
      </c>
      <c r="J98" s="141">
        <v>0.770841</v>
      </c>
      <c r="K98" s="141"/>
      <c r="L98" s="141"/>
      <c r="M98" s="141"/>
      <c r="N98" s="141"/>
      <c r="O98" s="141"/>
      <c r="P98" s="141"/>
      <c r="Q98" s="138" t="s">
        <v>945</v>
      </c>
      <c r="R98" s="138" t="s">
        <v>946</v>
      </c>
      <c r="S98" s="129" t="s">
        <v>1153</v>
      </c>
      <c r="T98" s="143">
        <v>45839</v>
      </c>
      <c r="U98" s="143">
        <v>45991</v>
      </c>
      <c r="V98" s="129" t="s">
        <v>133</v>
      </c>
      <c r="W98" s="129" t="s">
        <v>50</v>
      </c>
      <c r="X98" s="129" t="s">
        <v>1143</v>
      </c>
      <c r="Y98" s="129" t="s">
        <v>1260</v>
      </c>
      <c r="Z98" s="129" t="s">
        <v>66</v>
      </c>
      <c r="AA98" s="129" t="s">
        <v>1144</v>
      </c>
      <c r="AB98" s="129" t="s">
        <v>1145</v>
      </c>
      <c r="AC98" s="485" t="s">
        <v>543</v>
      </c>
    </row>
    <row r="99" spans="1:29" s="14" customFormat="1" ht="175.5" customHeight="1">
      <c r="A99" s="483" t="s">
        <v>542</v>
      </c>
      <c r="B99" s="41" t="s">
        <v>1259</v>
      </c>
      <c r="C99" s="41" t="s">
        <v>1150</v>
      </c>
      <c r="D99" s="41" t="s">
        <v>72</v>
      </c>
      <c r="E99" s="49" t="s">
        <v>66</v>
      </c>
      <c r="F99" s="49" t="s">
        <v>66</v>
      </c>
      <c r="G99" s="46">
        <v>0.81289999999999996</v>
      </c>
      <c r="H99" s="46">
        <v>0.99986699999999995</v>
      </c>
      <c r="I99" s="46">
        <v>0.55600000000000005</v>
      </c>
      <c r="J99" s="46">
        <v>0.68388000000000004</v>
      </c>
      <c r="K99" s="46"/>
      <c r="L99" s="46"/>
      <c r="M99" s="46"/>
      <c r="N99" s="46"/>
      <c r="O99" s="46"/>
      <c r="P99" s="46"/>
      <c r="Q99" s="40" t="s">
        <v>945</v>
      </c>
      <c r="R99" s="40" t="s">
        <v>946</v>
      </c>
      <c r="S99" s="41" t="s">
        <v>1153</v>
      </c>
      <c r="T99" s="48">
        <v>45839</v>
      </c>
      <c r="U99" s="48">
        <v>45991</v>
      </c>
      <c r="V99" s="41" t="s">
        <v>133</v>
      </c>
      <c r="W99" s="41" t="s">
        <v>50</v>
      </c>
      <c r="X99" s="41" t="s">
        <v>1143</v>
      </c>
      <c r="Y99" s="41" t="s">
        <v>1260</v>
      </c>
      <c r="Z99" s="41" t="s">
        <v>66</v>
      </c>
      <c r="AA99" s="41" t="s">
        <v>1144</v>
      </c>
      <c r="AB99" s="41" t="s">
        <v>1149</v>
      </c>
      <c r="AC99" s="484" t="s">
        <v>543</v>
      </c>
    </row>
    <row r="100" spans="1:29" s="14" customFormat="1" ht="175.5" customHeight="1">
      <c r="A100" s="488" t="s">
        <v>542</v>
      </c>
      <c r="B100" s="129" t="s">
        <v>1259</v>
      </c>
      <c r="C100" s="129" t="s">
        <v>1151</v>
      </c>
      <c r="D100" s="129" t="s">
        <v>72</v>
      </c>
      <c r="E100" s="140" t="s">
        <v>66</v>
      </c>
      <c r="F100" s="140" t="s">
        <v>66</v>
      </c>
      <c r="G100" s="141">
        <v>0.90249999999999997</v>
      </c>
      <c r="H100" s="141">
        <v>1.1100749999999999</v>
      </c>
      <c r="I100" s="141">
        <v>0.56069999999999998</v>
      </c>
      <c r="J100" s="141">
        <v>0.68966099999999997</v>
      </c>
      <c r="K100" s="141"/>
      <c r="L100" s="141"/>
      <c r="M100" s="141"/>
      <c r="N100" s="141"/>
      <c r="O100" s="141"/>
      <c r="P100" s="141"/>
      <c r="Q100" s="138" t="s">
        <v>945</v>
      </c>
      <c r="R100" s="138" t="s">
        <v>946</v>
      </c>
      <c r="S100" s="129" t="s">
        <v>1153</v>
      </c>
      <c r="T100" s="143">
        <v>45839</v>
      </c>
      <c r="U100" s="143">
        <v>45991</v>
      </c>
      <c r="V100" s="129" t="s">
        <v>133</v>
      </c>
      <c r="W100" s="129" t="s">
        <v>50</v>
      </c>
      <c r="X100" s="129" t="s">
        <v>1143</v>
      </c>
      <c r="Y100" s="129" t="s">
        <v>1260</v>
      </c>
      <c r="Z100" s="129" t="s">
        <v>66</v>
      </c>
      <c r="AA100" s="129" t="s">
        <v>1144</v>
      </c>
      <c r="AB100" s="129" t="s">
        <v>1149</v>
      </c>
      <c r="AC100" s="485" t="s">
        <v>543</v>
      </c>
    </row>
    <row r="101" spans="1:29" s="14" customFormat="1" ht="175.5" customHeight="1">
      <c r="A101" s="483" t="s">
        <v>542</v>
      </c>
      <c r="B101" s="41" t="s">
        <v>1259</v>
      </c>
      <c r="C101" s="41" t="s">
        <v>1152</v>
      </c>
      <c r="D101" s="41" t="s">
        <v>72</v>
      </c>
      <c r="E101" s="49" t="s">
        <v>66</v>
      </c>
      <c r="F101" s="49" t="s">
        <v>66</v>
      </c>
      <c r="G101" s="46">
        <v>0.95830000000000004</v>
      </c>
      <c r="H101" s="46">
        <v>1.178709</v>
      </c>
      <c r="I101" s="46">
        <v>0.60450000000000004</v>
      </c>
      <c r="J101" s="46">
        <v>0.74353500000000006</v>
      </c>
      <c r="K101" s="46"/>
      <c r="L101" s="46"/>
      <c r="M101" s="46"/>
      <c r="N101" s="46"/>
      <c r="O101" s="46"/>
      <c r="P101" s="46"/>
      <c r="Q101" s="40" t="s">
        <v>945</v>
      </c>
      <c r="R101" s="40" t="s">
        <v>946</v>
      </c>
      <c r="S101" s="41" t="s">
        <v>1153</v>
      </c>
      <c r="T101" s="48">
        <v>45839</v>
      </c>
      <c r="U101" s="48">
        <v>45991</v>
      </c>
      <c r="V101" s="41" t="s">
        <v>133</v>
      </c>
      <c r="W101" s="41" t="s">
        <v>50</v>
      </c>
      <c r="X101" s="41" t="s">
        <v>1143</v>
      </c>
      <c r="Y101" s="41" t="s">
        <v>1260</v>
      </c>
      <c r="Z101" s="41" t="s">
        <v>66</v>
      </c>
      <c r="AA101" s="41" t="s">
        <v>1144</v>
      </c>
      <c r="AB101" s="41" t="s">
        <v>1149</v>
      </c>
      <c r="AC101" s="484" t="s">
        <v>543</v>
      </c>
    </row>
    <row r="102" spans="1:29" s="14" customFormat="1" ht="175.5" customHeight="1">
      <c r="A102" s="488" t="s">
        <v>542</v>
      </c>
      <c r="B102" s="129" t="s">
        <v>1261</v>
      </c>
      <c r="C102" s="129" t="s">
        <v>1141</v>
      </c>
      <c r="D102" s="129" t="s">
        <v>72</v>
      </c>
      <c r="E102" s="140">
        <v>0.67900000000000005</v>
      </c>
      <c r="F102" s="140">
        <v>0.83517000000000008</v>
      </c>
      <c r="G102" s="141" t="s">
        <v>66</v>
      </c>
      <c r="H102" s="141" t="s">
        <v>66</v>
      </c>
      <c r="I102" s="141" t="s">
        <v>66</v>
      </c>
      <c r="J102" s="141" t="s">
        <v>66</v>
      </c>
      <c r="K102" s="141"/>
      <c r="L102" s="141"/>
      <c r="M102" s="141"/>
      <c r="N102" s="141"/>
      <c r="O102" s="141"/>
      <c r="P102" s="141"/>
      <c r="Q102" s="138" t="s">
        <v>1155</v>
      </c>
      <c r="R102" s="138" t="s">
        <v>1156</v>
      </c>
      <c r="S102" s="129" t="s">
        <v>1153</v>
      </c>
      <c r="T102" s="143">
        <v>45839</v>
      </c>
      <c r="U102" s="143">
        <v>45991</v>
      </c>
      <c r="V102" s="129" t="s">
        <v>133</v>
      </c>
      <c r="W102" s="129" t="s">
        <v>50</v>
      </c>
      <c r="X102" s="129" t="s">
        <v>1143</v>
      </c>
      <c r="Y102" s="129" t="s">
        <v>1260</v>
      </c>
      <c r="Z102" s="129" t="s">
        <v>66</v>
      </c>
      <c r="AA102" s="129" t="s">
        <v>1144</v>
      </c>
      <c r="AB102" s="129" t="s">
        <v>1157</v>
      </c>
      <c r="AC102" s="485" t="s">
        <v>543</v>
      </c>
    </row>
    <row r="103" spans="1:29" s="14" customFormat="1" ht="175.5" customHeight="1">
      <c r="A103" s="483" t="s">
        <v>542</v>
      </c>
      <c r="B103" s="41" t="s">
        <v>1261</v>
      </c>
      <c r="C103" s="41" t="s">
        <v>1154</v>
      </c>
      <c r="D103" s="41" t="s">
        <v>72</v>
      </c>
      <c r="E103" s="49">
        <v>0.67290000000000005</v>
      </c>
      <c r="F103" s="49">
        <v>0.82766700000000004</v>
      </c>
      <c r="G103" s="46" t="s">
        <v>66</v>
      </c>
      <c r="H103" s="46" t="s">
        <v>66</v>
      </c>
      <c r="I103" s="46" t="s">
        <v>66</v>
      </c>
      <c r="J103" s="46" t="s">
        <v>66</v>
      </c>
      <c r="K103" s="46"/>
      <c r="L103" s="46"/>
      <c r="M103" s="46"/>
      <c r="N103" s="46"/>
      <c r="O103" s="46"/>
      <c r="P103" s="46"/>
      <c r="Q103" s="40" t="s">
        <v>1155</v>
      </c>
      <c r="R103" s="40" t="s">
        <v>1156</v>
      </c>
      <c r="S103" s="41" t="s">
        <v>1153</v>
      </c>
      <c r="T103" s="48">
        <v>45839</v>
      </c>
      <c r="U103" s="48">
        <v>45991</v>
      </c>
      <c r="V103" s="41" t="s">
        <v>133</v>
      </c>
      <c r="W103" s="41" t="s">
        <v>50</v>
      </c>
      <c r="X103" s="41" t="s">
        <v>1143</v>
      </c>
      <c r="Y103" s="41" t="s">
        <v>1260</v>
      </c>
      <c r="Z103" s="41" t="s">
        <v>66</v>
      </c>
      <c r="AA103" s="41" t="s">
        <v>1144</v>
      </c>
      <c r="AB103" s="41" t="s">
        <v>1157</v>
      </c>
      <c r="AC103" s="484" t="s">
        <v>543</v>
      </c>
    </row>
    <row r="104" spans="1:29" s="14" customFormat="1" ht="175.5" customHeight="1">
      <c r="A104" s="488" t="s">
        <v>542</v>
      </c>
      <c r="B104" s="129" t="s">
        <v>1261</v>
      </c>
      <c r="C104" s="129" t="s">
        <v>1147</v>
      </c>
      <c r="D104" s="129" t="s">
        <v>72</v>
      </c>
      <c r="E104" s="140">
        <v>0.61109999999999998</v>
      </c>
      <c r="F104" s="140">
        <v>0.75165300000000002</v>
      </c>
      <c r="G104" s="141" t="s">
        <v>66</v>
      </c>
      <c r="H104" s="141" t="s">
        <v>66</v>
      </c>
      <c r="I104" s="141" t="s">
        <v>66</v>
      </c>
      <c r="J104" s="141" t="s">
        <v>66</v>
      </c>
      <c r="K104" s="141"/>
      <c r="L104" s="141"/>
      <c r="M104" s="141"/>
      <c r="N104" s="141"/>
      <c r="O104" s="141"/>
      <c r="P104" s="141"/>
      <c r="Q104" s="138" t="s">
        <v>1155</v>
      </c>
      <c r="R104" s="138" t="s">
        <v>1156</v>
      </c>
      <c r="S104" s="129" t="s">
        <v>1153</v>
      </c>
      <c r="T104" s="143">
        <v>45839</v>
      </c>
      <c r="U104" s="143">
        <v>45991</v>
      </c>
      <c r="V104" s="129" t="s">
        <v>133</v>
      </c>
      <c r="W104" s="129" t="s">
        <v>50</v>
      </c>
      <c r="X104" s="129" t="s">
        <v>1143</v>
      </c>
      <c r="Y104" s="129" t="s">
        <v>1260</v>
      </c>
      <c r="Z104" s="129" t="s">
        <v>66</v>
      </c>
      <c r="AA104" s="129" t="s">
        <v>1144</v>
      </c>
      <c r="AB104" s="129" t="s">
        <v>1157</v>
      </c>
      <c r="AC104" s="485" t="s">
        <v>543</v>
      </c>
    </row>
    <row r="105" spans="1:29" s="14" customFormat="1" ht="175.5" customHeight="1">
      <c r="A105" s="483" t="s">
        <v>542</v>
      </c>
      <c r="B105" s="41" t="s">
        <v>1261</v>
      </c>
      <c r="C105" s="41" t="s">
        <v>1148</v>
      </c>
      <c r="D105" s="41" t="s">
        <v>72</v>
      </c>
      <c r="E105" s="49" t="s">
        <v>66</v>
      </c>
      <c r="F105" s="49" t="s">
        <v>66</v>
      </c>
      <c r="G105" s="46">
        <v>0.86670000000000003</v>
      </c>
      <c r="H105" s="46">
        <v>1.066041</v>
      </c>
      <c r="I105" s="46">
        <v>0.61670000000000003</v>
      </c>
      <c r="J105" s="46">
        <v>0.75854100000000002</v>
      </c>
      <c r="K105" s="46"/>
      <c r="L105" s="46"/>
      <c r="M105" s="46"/>
      <c r="N105" s="46"/>
      <c r="O105" s="46"/>
      <c r="P105" s="46"/>
      <c r="Q105" s="40" t="s">
        <v>1155</v>
      </c>
      <c r="R105" s="40" t="s">
        <v>1156</v>
      </c>
      <c r="S105" s="41" t="s">
        <v>1153</v>
      </c>
      <c r="T105" s="48">
        <v>45839</v>
      </c>
      <c r="U105" s="48">
        <v>45991</v>
      </c>
      <c r="V105" s="41" t="s">
        <v>133</v>
      </c>
      <c r="W105" s="41" t="s">
        <v>50</v>
      </c>
      <c r="X105" s="41" t="s">
        <v>1143</v>
      </c>
      <c r="Y105" s="41" t="s">
        <v>1260</v>
      </c>
      <c r="Z105" s="41" t="s">
        <v>66</v>
      </c>
      <c r="AA105" s="41" t="s">
        <v>1144</v>
      </c>
      <c r="AB105" s="41" t="s">
        <v>1157</v>
      </c>
      <c r="AC105" s="484" t="s">
        <v>543</v>
      </c>
    </row>
    <row r="106" spans="1:29" s="14" customFormat="1" ht="175.5" customHeight="1">
      <c r="A106" s="488" t="s">
        <v>542</v>
      </c>
      <c r="B106" s="129" t="s">
        <v>1261</v>
      </c>
      <c r="C106" s="129" t="s">
        <v>1150</v>
      </c>
      <c r="D106" s="129" t="s">
        <v>72</v>
      </c>
      <c r="E106" s="140" t="s">
        <v>66</v>
      </c>
      <c r="F106" s="140" t="s">
        <v>66</v>
      </c>
      <c r="G106" s="141">
        <v>0.80110000000000003</v>
      </c>
      <c r="H106" s="141">
        <v>0.98535300000000003</v>
      </c>
      <c r="I106" s="141">
        <v>0.54790000000000005</v>
      </c>
      <c r="J106" s="141">
        <v>0.6739170000000001</v>
      </c>
      <c r="K106" s="141"/>
      <c r="L106" s="141"/>
      <c r="M106" s="141"/>
      <c r="N106" s="141"/>
      <c r="O106" s="141"/>
      <c r="P106" s="141"/>
      <c r="Q106" s="138" t="s">
        <v>1155</v>
      </c>
      <c r="R106" s="138" t="s">
        <v>1156</v>
      </c>
      <c r="S106" s="129" t="s">
        <v>1153</v>
      </c>
      <c r="T106" s="143">
        <v>45839</v>
      </c>
      <c r="U106" s="143">
        <v>45991</v>
      </c>
      <c r="V106" s="129" t="s">
        <v>133</v>
      </c>
      <c r="W106" s="129" t="s">
        <v>50</v>
      </c>
      <c r="X106" s="129" t="s">
        <v>1143</v>
      </c>
      <c r="Y106" s="129" t="s">
        <v>1260</v>
      </c>
      <c r="Z106" s="129" t="s">
        <v>66</v>
      </c>
      <c r="AA106" s="129" t="s">
        <v>1144</v>
      </c>
      <c r="AB106" s="129" t="s">
        <v>1157</v>
      </c>
      <c r="AC106" s="485" t="s">
        <v>543</v>
      </c>
    </row>
    <row r="107" spans="1:29" s="14" customFormat="1" ht="175.5" customHeight="1">
      <c r="A107" s="483" t="s">
        <v>542</v>
      </c>
      <c r="B107" s="41" t="s">
        <v>1261</v>
      </c>
      <c r="C107" s="41" t="s">
        <v>1151</v>
      </c>
      <c r="D107" s="41" t="s">
        <v>72</v>
      </c>
      <c r="E107" s="49" t="s">
        <v>66</v>
      </c>
      <c r="F107" s="49" t="s">
        <v>66</v>
      </c>
      <c r="G107" s="46">
        <v>0.88939999999999997</v>
      </c>
      <c r="H107" s="46">
        <v>1.0939619999999999</v>
      </c>
      <c r="I107" s="46">
        <v>0.55259999999999998</v>
      </c>
      <c r="J107" s="46">
        <v>0.67969799999999991</v>
      </c>
      <c r="K107" s="46"/>
      <c r="L107" s="46"/>
      <c r="M107" s="46"/>
      <c r="N107" s="46"/>
      <c r="O107" s="46"/>
      <c r="P107" s="46"/>
      <c r="Q107" s="40" t="s">
        <v>1155</v>
      </c>
      <c r="R107" s="40" t="s">
        <v>1156</v>
      </c>
      <c r="S107" s="41" t="s">
        <v>1153</v>
      </c>
      <c r="T107" s="48">
        <v>45839</v>
      </c>
      <c r="U107" s="48">
        <v>45991</v>
      </c>
      <c r="V107" s="41" t="s">
        <v>133</v>
      </c>
      <c r="W107" s="41" t="s">
        <v>50</v>
      </c>
      <c r="X107" s="41" t="s">
        <v>1143</v>
      </c>
      <c r="Y107" s="41" t="s">
        <v>1260</v>
      </c>
      <c r="Z107" s="41" t="s">
        <v>66</v>
      </c>
      <c r="AA107" s="41" t="s">
        <v>1144</v>
      </c>
      <c r="AB107" s="41" t="s">
        <v>1157</v>
      </c>
      <c r="AC107" s="484" t="s">
        <v>543</v>
      </c>
    </row>
    <row r="108" spans="1:29" s="14" customFormat="1" ht="175.5" customHeight="1">
      <c r="A108" s="488" t="s">
        <v>542</v>
      </c>
      <c r="B108" s="129" t="s">
        <v>1261</v>
      </c>
      <c r="C108" s="129" t="s">
        <v>1152</v>
      </c>
      <c r="D108" s="129" t="s">
        <v>72</v>
      </c>
      <c r="E108" s="140" t="s">
        <v>66</v>
      </c>
      <c r="F108" s="140" t="s">
        <v>66</v>
      </c>
      <c r="G108" s="141">
        <v>0.94440000000000002</v>
      </c>
      <c r="H108" s="141">
        <v>1.1616120000000001</v>
      </c>
      <c r="I108" s="141">
        <v>0.59570000000000001</v>
      </c>
      <c r="J108" s="141">
        <v>0.732711</v>
      </c>
      <c r="K108" s="141"/>
      <c r="L108" s="141"/>
      <c r="M108" s="141"/>
      <c r="N108" s="141"/>
      <c r="O108" s="141"/>
      <c r="P108" s="141"/>
      <c r="Q108" s="138" t="s">
        <v>1155</v>
      </c>
      <c r="R108" s="138" t="s">
        <v>1156</v>
      </c>
      <c r="S108" s="129" t="s">
        <v>1153</v>
      </c>
      <c r="T108" s="143">
        <v>45839</v>
      </c>
      <c r="U108" s="143">
        <v>45991</v>
      </c>
      <c r="V108" s="129" t="s">
        <v>133</v>
      </c>
      <c r="W108" s="129" t="s">
        <v>50</v>
      </c>
      <c r="X108" s="129" t="s">
        <v>1143</v>
      </c>
      <c r="Y108" s="129" t="s">
        <v>1260</v>
      </c>
      <c r="Z108" s="129" t="s">
        <v>66</v>
      </c>
      <c r="AA108" s="129" t="s">
        <v>1144</v>
      </c>
      <c r="AB108" s="129" t="s">
        <v>1157</v>
      </c>
      <c r="AC108" s="485" t="s">
        <v>543</v>
      </c>
    </row>
    <row r="109" spans="1:29" s="14" customFormat="1" ht="175.5" customHeight="1">
      <c r="A109" s="483" t="s">
        <v>542</v>
      </c>
      <c r="B109" s="41" t="s">
        <v>1262</v>
      </c>
      <c r="C109" s="41" t="s">
        <v>1141</v>
      </c>
      <c r="D109" s="41" t="s">
        <v>72</v>
      </c>
      <c r="E109" s="49">
        <v>0.66900000000000004</v>
      </c>
      <c r="F109" s="49">
        <v>0.82286999999999999</v>
      </c>
      <c r="G109" s="46" t="s">
        <v>66</v>
      </c>
      <c r="H109" s="46" t="s">
        <v>66</v>
      </c>
      <c r="I109" s="46" t="s">
        <v>66</v>
      </c>
      <c r="J109" s="46" t="s">
        <v>66</v>
      </c>
      <c r="K109" s="46"/>
      <c r="L109" s="46"/>
      <c r="M109" s="46"/>
      <c r="N109" s="46"/>
      <c r="O109" s="46"/>
      <c r="P109" s="46"/>
      <c r="Q109" s="40" t="s">
        <v>1158</v>
      </c>
      <c r="R109" s="40" t="s">
        <v>1159</v>
      </c>
      <c r="S109" s="41" t="s">
        <v>1153</v>
      </c>
      <c r="T109" s="48">
        <v>45839</v>
      </c>
      <c r="U109" s="48">
        <v>45991</v>
      </c>
      <c r="V109" s="41" t="s">
        <v>133</v>
      </c>
      <c r="W109" s="41" t="s">
        <v>50</v>
      </c>
      <c r="X109" s="41" t="s">
        <v>1143</v>
      </c>
      <c r="Y109" s="41" t="s">
        <v>1260</v>
      </c>
      <c r="Z109" s="41" t="s">
        <v>66</v>
      </c>
      <c r="AA109" s="41" t="s">
        <v>1144</v>
      </c>
      <c r="AB109" s="41" t="s">
        <v>1160</v>
      </c>
      <c r="AC109" s="484" t="s">
        <v>543</v>
      </c>
    </row>
    <row r="110" spans="1:29" s="14" customFormat="1" ht="175.5" customHeight="1">
      <c r="A110" s="488" t="s">
        <v>542</v>
      </c>
      <c r="B110" s="129" t="s">
        <v>1262</v>
      </c>
      <c r="C110" s="129" t="s">
        <v>1154</v>
      </c>
      <c r="D110" s="129" t="s">
        <v>72</v>
      </c>
      <c r="E110" s="140">
        <v>0.66300000000000003</v>
      </c>
      <c r="F110" s="140">
        <v>0.81549000000000005</v>
      </c>
      <c r="G110" s="141" t="s">
        <v>66</v>
      </c>
      <c r="H110" s="141" t="s">
        <v>66</v>
      </c>
      <c r="I110" s="141" t="s">
        <v>66</v>
      </c>
      <c r="J110" s="141" t="s">
        <v>66</v>
      </c>
      <c r="K110" s="141"/>
      <c r="L110" s="141"/>
      <c r="M110" s="141"/>
      <c r="N110" s="141"/>
      <c r="O110" s="141"/>
      <c r="P110" s="141"/>
      <c r="Q110" s="138" t="s">
        <v>1158</v>
      </c>
      <c r="R110" s="138" t="s">
        <v>1159</v>
      </c>
      <c r="S110" s="129" t="s">
        <v>1153</v>
      </c>
      <c r="T110" s="143">
        <v>45839</v>
      </c>
      <c r="U110" s="143">
        <v>45991</v>
      </c>
      <c r="V110" s="129" t="s">
        <v>133</v>
      </c>
      <c r="W110" s="129" t="s">
        <v>50</v>
      </c>
      <c r="X110" s="129" t="s">
        <v>1143</v>
      </c>
      <c r="Y110" s="129" t="s">
        <v>1260</v>
      </c>
      <c r="Z110" s="129" t="s">
        <v>66</v>
      </c>
      <c r="AA110" s="129" t="s">
        <v>1144</v>
      </c>
      <c r="AB110" s="129" t="s">
        <v>1160</v>
      </c>
      <c r="AC110" s="485" t="s">
        <v>543</v>
      </c>
    </row>
    <row r="111" spans="1:29" s="14" customFormat="1" ht="175.5" customHeight="1">
      <c r="A111" s="483" t="s">
        <v>542</v>
      </c>
      <c r="B111" s="41" t="s">
        <v>1262</v>
      </c>
      <c r="C111" s="41" t="s">
        <v>1147</v>
      </c>
      <c r="D111" s="41" t="s">
        <v>72</v>
      </c>
      <c r="E111" s="49">
        <v>0.60209999999999997</v>
      </c>
      <c r="F111" s="49">
        <v>0.74058299999999999</v>
      </c>
      <c r="G111" s="46" t="s">
        <v>66</v>
      </c>
      <c r="H111" s="46" t="s">
        <v>66</v>
      </c>
      <c r="I111" s="46" t="s">
        <v>66</v>
      </c>
      <c r="J111" s="46" t="s">
        <v>66</v>
      </c>
      <c r="K111" s="46"/>
      <c r="L111" s="46"/>
      <c r="M111" s="46"/>
      <c r="N111" s="46"/>
      <c r="O111" s="46"/>
      <c r="P111" s="46"/>
      <c r="Q111" s="40" t="s">
        <v>1158</v>
      </c>
      <c r="R111" s="40" t="s">
        <v>1159</v>
      </c>
      <c r="S111" s="41" t="s">
        <v>1153</v>
      </c>
      <c r="T111" s="48">
        <v>45839</v>
      </c>
      <c r="U111" s="48">
        <v>45991</v>
      </c>
      <c r="V111" s="41" t="s">
        <v>133</v>
      </c>
      <c r="W111" s="41" t="s">
        <v>50</v>
      </c>
      <c r="X111" s="41" t="s">
        <v>1143</v>
      </c>
      <c r="Y111" s="41" t="s">
        <v>1260</v>
      </c>
      <c r="Z111" s="41" t="s">
        <v>66</v>
      </c>
      <c r="AA111" s="41" t="s">
        <v>1144</v>
      </c>
      <c r="AB111" s="41" t="s">
        <v>1161</v>
      </c>
      <c r="AC111" s="484" t="s">
        <v>543</v>
      </c>
    </row>
    <row r="112" spans="1:29" s="14" customFormat="1" ht="175.5" customHeight="1">
      <c r="A112" s="488" t="s">
        <v>542</v>
      </c>
      <c r="B112" s="129" t="s">
        <v>1262</v>
      </c>
      <c r="C112" s="129" t="s">
        <v>1148</v>
      </c>
      <c r="D112" s="129" t="s">
        <v>72</v>
      </c>
      <c r="E112" s="140" t="s">
        <v>66</v>
      </c>
      <c r="F112" s="140" t="s">
        <v>66</v>
      </c>
      <c r="G112" s="141">
        <v>0.85389999999999999</v>
      </c>
      <c r="H112" s="141">
        <v>1.050297</v>
      </c>
      <c r="I112" s="141">
        <v>0.60850000000000004</v>
      </c>
      <c r="J112" s="141">
        <v>0.74845500000000009</v>
      </c>
      <c r="K112" s="141"/>
      <c r="L112" s="141"/>
      <c r="M112" s="141"/>
      <c r="N112" s="141"/>
      <c r="O112" s="141"/>
      <c r="P112" s="141"/>
      <c r="Q112" s="138" t="s">
        <v>1158</v>
      </c>
      <c r="R112" s="138" t="s">
        <v>1159</v>
      </c>
      <c r="S112" s="129" t="s">
        <v>1153</v>
      </c>
      <c r="T112" s="143">
        <v>45839</v>
      </c>
      <c r="U112" s="143">
        <v>45991</v>
      </c>
      <c r="V112" s="129" t="s">
        <v>133</v>
      </c>
      <c r="W112" s="129" t="s">
        <v>50</v>
      </c>
      <c r="X112" s="129" t="s">
        <v>1143</v>
      </c>
      <c r="Y112" s="129" t="s">
        <v>1260</v>
      </c>
      <c r="Z112" s="129" t="s">
        <v>66</v>
      </c>
      <c r="AA112" s="129" t="s">
        <v>1144</v>
      </c>
      <c r="AB112" s="129" t="s">
        <v>1161</v>
      </c>
      <c r="AC112" s="485" t="s">
        <v>543</v>
      </c>
    </row>
    <row r="113" spans="1:29" s="14" customFormat="1" ht="175.5" customHeight="1">
      <c r="A113" s="483" t="s">
        <v>542</v>
      </c>
      <c r="B113" s="41" t="s">
        <v>1262</v>
      </c>
      <c r="C113" s="41" t="s">
        <v>1150</v>
      </c>
      <c r="D113" s="41" t="s">
        <v>72</v>
      </c>
      <c r="E113" s="49" t="s">
        <v>66</v>
      </c>
      <c r="F113" s="49" t="s">
        <v>66</v>
      </c>
      <c r="G113" s="46">
        <v>0.7893</v>
      </c>
      <c r="H113" s="46">
        <v>0.97083900000000001</v>
      </c>
      <c r="I113" s="46">
        <v>0.53990000000000005</v>
      </c>
      <c r="J113" s="46">
        <v>0.66407700000000003</v>
      </c>
      <c r="K113" s="46"/>
      <c r="L113" s="46"/>
      <c r="M113" s="46"/>
      <c r="N113" s="46"/>
      <c r="O113" s="46"/>
      <c r="P113" s="46"/>
      <c r="Q113" s="40" t="s">
        <v>1158</v>
      </c>
      <c r="R113" s="40" t="s">
        <v>1159</v>
      </c>
      <c r="S113" s="41" t="s">
        <v>1153</v>
      </c>
      <c r="T113" s="48">
        <v>45839</v>
      </c>
      <c r="U113" s="48">
        <v>45991</v>
      </c>
      <c r="V113" s="41" t="s">
        <v>133</v>
      </c>
      <c r="W113" s="41" t="s">
        <v>50</v>
      </c>
      <c r="X113" s="41" t="s">
        <v>1143</v>
      </c>
      <c r="Y113" s="41" t="s">
        <v>1260</v>
      </c>
      <c r="Z113" s="41" t="s">
        <v>66</v>
      </c>
      <c r="AA113" s="41" t="s">
        <v>1144</v>
      </c>
      <c r="AB113" s="41" t="s">
        <v>1160</v>
      </c>
      <c r="AC113" s="484" t="s">
        <v>543</v>
      </c>
    </row>
    <row r="114" spans="1:29" s="14" customFormat="1" ht="175.5" customHeight="1">
      <c r="A114" s="488" t="s">
        <v>542</v>
      </c>
      <c r="B114" s="129" t="s">
        <v>1262</v>
      </c>
      <c r="C114" s="129" t="s">
        <v>1151</v>
      </c>
      <c r="D114" s="129" t="s">
        <v>72</v>
      </c>
      <c r="E114" s="140" t="s">
        <v>66</v>
      </c>
      <c r="F114" s="140" t="s">
        <v>66</v>
      </c>
      <c r="G114" s="141">
        <v>0.87629999999999997</v>
      </c>
      <c r="H114" s="141">
        <v>1.0778489999999998</v>
      </c>
      <c r="I114" s="141">
        <v>0.54449999999999998</v>
      </c>
      <c r="J114" s="141">
        <v>0.66973499999999997</v>
      </c>
      <c r="K114" s="141"/>
      <c r="L114" s="141"/>
      <c r="M114" s="141"/>
      <c r="N114" s="141"/>
      <c r="O114" s="141"/>
      <c r="P114" s="141"/>
      <c r="Q114" s="138" t="s">
        <v>1158</v>
      </c>
      <c r="R114" s="138" t="s">
        <v>1159</v>
      </c>
      <c r="S114" s="129" t="s">
        <v>1153</v>
      </c>
      <c r="T114" s="143">
        <v>45839</v>
      </c>
      <c r="U114" s="143">
        <v>45991</v>
      </c>
      <c r="V114" s="129" t="s">
        <v>133</v>
      </c>
      <c r="W114" s="129" t="s">
        <v>50</v>
      </c>
      <c r="X114" s="129" t="s">
        <v>1143</v>
      </c>
      <c r="Y114" s="129" t="s">
        <v>1260</v>
      </c>
      <c r="Z114" s="129" t="s">
        <v>66</v>
      </c>
      <c r="AA114" s="129" t="s">
        <v>1144</v>
      </c>
      <c r="AB114" s="129" t="s">
        <v>1160</v>
      </c>
      <c r="AC114" s="485" t="s">
        <v>543</v>
      </c>
    </row>
    <row r="115" spans="1:29" s="14" customFormat="1" ht="175.5" customHeight="1">
      <c r="A115" s="483" t="s">
        <v>542</v>
      </c>
      <c r="B115" s="41" t="s">
        <v>1262</v>
      </c>
      <c r="C115" s="41" t="s">
        <v>1152</v>
      </c>
      <c r="D115" s="41" t="s">
        <v>72</v>
      </c>
      <c r="E115" s="49" t="s">
        <v>66</v>
      </c>
      <c r="F115" s="49" t="s">
        <v>66</v>
      </c>
      <c r="G115" s="46">
        <v>0.93049999999999999</v>
      </c>
      <c r="H115" s="46">
        <v>1.1445149999999999</v>
      </c>
      <c r="I115" s="46">
        <v>0.58689999999999998</v>
      </c>
      <c r="J115" s="46">
        <v>0.72188699999999995</v>
      </c>
      <c r="K115" s="46"/>
      <c r="L115" s="46"/>
      <c r="M115" s="46"/>
      <c r="N115" s="46"/>
      <c r="O115" s="46"/>
      <c r="P115" s="46"/>
      <c r="Q115" s="40" t="s">
        <v>1158</v>
      </c>
      <c r="R115" s="40" t="s">
        <v>1159</v>
      </c>
      <c r="S115" s="41" t="s">
        <v>1153</v>
      </c>
      <c r="T115" s="48">
        <v>45839</v>
      </c>
      <c r="U115" s="48">
        <v>45991</v>
      </c>
      <c r="V115" s="41" t="s">
        <v>133</v>
      </c>
      <c r="W115" s="41" t="s">
        <v>50</v>
      </c>
      <c r="X115" s="41" t="s">
        <v>1143</v>
      </c>
      <c r="Y115" s="41" t="s">
        <v>1260</v>
      </c>
      <c r="Z115" s="41" t="s">
        <v>66</v>
      </c>
      <c r="AA115" s="41" t="s">
        <v>1144</v>
      </c>
      <c r="AB115" s="41" t="s">
        <v>1160</v>
      </c>
      <c r="AC115" s="484" t="s">
        <v>543</v>
      </c>
    </row>
    <row r="116" spans="1:29" s="14" customFormat="1" ht="175.5" customHeight="1">
      <c r="A116" s="481" t="s">
        <v>174</v>
      </c>
      <c r="B116" s="128" t="s">
        <v>176</v>
      </c>
      <c r="C116" s="128" t="s">
        <v>49</v>
      </c>
      <c r="D116" s="128" t="s">
        <v>72</v>
      </c>
      <c r="E116" s="130">
        <v>0.88500000000000001</v>
      </c>
      <c r="F116" s="130">
        <v>1.0947</v>
      </c>
      <c r="G116" s="131"/>
      <c r="H116" s="153"/>
      <c r="I116" s="131"/>
      <c r="J116" s="153"/>
      <c r="K116" s="131"/>
      <c r="L116" s="153"/>
      <c r="M116" s="131"/>
      <c r="N116" s="153"/>
      <c r="O116" s="131"/>
      <c r="P116" s="153"/>
      <c r="Q116" s="132">
        <v>30</v>
      </c>
      <c r="R116" s="132">
        <v>36.9</v>
      </c>
      <c r="S116" s="128"/>
      <c r="T116" s="133">
        <v>45292</v>
      </c>
      <c r="U116" s="133">
        <v>46022</v>
      </c>
      <c r="V116" s="128" t="s">
        <v>73</v>
      </c>
      <c r="W116" s="128" t="s">
        <v>52</v>
      </c>
      <c r="X116" s="135"/>
      <c r="Y116" s="135"/>
      <c r="Z116" s="135"/>
      <c r="AA116" s="154" t="s">
        <v>178</v>
      </c>
      <c r="AB116" s="135"/>
      <c r="AC116" s="482" t="s">
        <v>175</v>
      </c>
    </row>
    <row r="117" spans="1:29" s="14" customFormat="1" ht="175.5" customHeight="1">
      <c r="A117" s="486" t="s">
        <v>179</v>
      </c>
      <c r="B117" s="34" t="s">
        <v>181</v>
      </c>
      <c r="C117" s="34" t="s">
        <v>49</v>
      </c>
      <c r="D117" s="34" t="s">
        <v>50</v>
      </c>
      <c r="E117" s="80">
        <v>0.52939999999999998</v>
      </c>
      <c r="F117" s="80">
        <v>0.6573</v>
      </c>
      <c r="G117" s="35"/>
      <c r="H117" s="35"/>
      <c r="I117" s="35"/>
      <c r="J117" s="35"/>
      <c r="K117" s="35"/>
      <c r="L117" s="35"/>
      <c r="M117" s="35"/>
      <c r="N117" s="35"/>
      <c r="O117" s="35"/>
      <c r="P117" s="35"/>
      <c r="Q117" s="38">
        <v>15</v>
      </c>
      <c r="R117" s="38">
        <v>18.45</v>
      </c>
      <c r="S117" s="34" t="s">
        <v>182</v>
      </c>
      <c r="T117" s="39">
        <v>45658</v>
      </c>
      <c r="U117" s="39">
        <v>46022</v>
      </c>
      <c r="V117" s="34" t="s">
        <v>51</v>
      </c>
      <c r="W117" s="34" t="s">
        <v>52</v>
      </c>
      <c r="X117" s="42" t="s">
        <v>53</v>
      </c>
      <c r="Y117" s="42"/>
      <c r="Z117" s="42" t="s">
        <v>53</v>
      </c>
      <c r="AA117" s="42" t="s">
        <v>183</v>
      </c>
      <c r="AB117" s="42"/>
      <c r="AC117" s="487" t="s">
        <v>180</v>
      </c>
    </row>
    <row r="118" spans="1:29" s="14" customFormat="1" ht="175.5" customHeight="1">
      <c r="A118" s="481" t="s">
        <v>179</v>
      </c>
      <c r="B118" s="128" t="s">
        <v>184</v>
      </c>
      <c r="C118" s="128" t="s">
        <v>49</v>
      </c>
      <c r="D118" s="128" t="s">
        <v>50</v>
      </c>
      <c r="E118" s="130">
        <v>0.52939999999999998</v>
      </c>
      <c r="F118" s="130">
        <v>0.6573</v>
      </c>
      <c r="G118" s="131"/>
      <c r="H118" s="131"/>
      <c r="I118" s="131"/>
      <c r="J118" s="131"/>
      <c r="K118" s="131"/>
      <c r="L118" s="131"/>
      <c r="M118" s="131"/>
      <c r="N118" s="131"/>
      <c r="O118" s="131"/>
      <c r="P118" s="131"/>
      <c r="Q118" s="132">
        <v>15</v>
      </c>
      <c r="R118" s="132">
        <v>18.45</v>
      </c>
      <c r="S118" s="128" t="s">
        <v>182</v>
      </c>
      <c r="T118" s="133">
        <v>45658</v>
      </c>
      <c r="U118" s="133">
        <v>46022</v>
      </c>
      <c r="V118" s="128" t="s">
        <v>51</v>
      </c>
      <c r="W118" s="128" t="s">
        <v>52</v>
      </c>
      <c r="X118" s="135" t="s">
        <v>53</v>
      </c>
      <c r="Y118" s="135"/>
      <c r="Z118" s="135" t="s">
        <v>53</v>
      </c>
      <c r="AA118" s="135" t="s">
        <v>183</v>
      </c>
      <c r="AB118" s="135"/>
      <c r="AC118" s="482" t="s">
        <v>180</v>
      </c>
    </row>
    <row r="119" spans="1:29" s="14" customFormat="1" ht="175.5" customHeight="1">
      <c r="A119" s="486" t="s">
        <v>179</v>
      </c>
      <c r="B119" s="34" t="s">
        <v>185</v>
      </c>
      <c r="C119" s="34" t="s">
        <v>49</v>
      </c>
      <c r="D119" s="34" t="s">
        <v>50</v>
      </c>
      <c r="E119" s="80">
        <v>0.52939999999999998</v>
      </c>
      <c r="F119" s="80">
        <v>0.6573</v>
      </c>
      <c r="G119" s="35"/>
      <c r="H119" s="35"/>
      <c r="I119" s="35"/>
      <c r="J119" s="35"/>
      <c r="K119" s="35"/>
      <c r="L119" s="35"/>
      <c r="M119" s="35"/>
      <c r="N119" s="35"/>
      <c r="O119" s="35"/>
      <c r="P119" s="35"/>
      <c r="Q119" s="38">
        <v>15</v>
      </c>
      <c r="R119" s="38">
        <v>18.45</v>
      </c>
      <c r="S119" s="34" t="s">
        <v>182</v>
      </c>
      <c r="T119" s="39">
        <v>45658</v>
      </c>
      <c r="U119" s="39">
        <v>46022</v>
      </c>
      <c r="V119" s="34" t="s">
        <v>51</v>
      </c>
      <c r="W119" s="34" t="s">
        <v>52</v>
      </c>
      <c r="X119" s="42" t="s">
        <v>53</v>
      </c>
      <c r="Y119" s="42"/>
      <c r="Z119" s="42" t="s">
        <v>53</v>
      </c>
      <c r="AA119" s="42" t="s">
        <v>183</v>
      </c>
      <c r="AB119" s="108"/>
      <c r="AC119" s="487" t="s">
        <v>180</v>
      </c>
    </row>
    <row r="120" spans="1:29" s="14" customFormat="1" ht="175.5" customHeight="1">
      <c r="A120" s="481" t="s">
        <v>179</v>
      </c>
      <c r="B120" s="128" t="s">
        <v>187</v>
      </c>
      <c r="C120" s="128" t="s">
        <v>49</v>
      </c>
      <c r="D120" s="128" t="s">
        <v>50</v>
      </c>
      <c r="E120" s="130">
        <v>0.52939999999999998</v>
      </c>
      <c r="F120" s="130">
        <v>0.6573</v>
      </c>
      <c r="G120" s="131"/>
      <c r="H120" s="131"/>
      <c r="I120" s="131"/>
      <c r="J120" s="131"/>
      <c r="K120" s="131"/>
      <c r="L120" s="131"/>
      <c r="M120" s="131"/>
      <c r="N120" s="131"/>
      <c r="O120" s="131"/>
      <c r="P120" s="131"/>
      <c r="Q120" s="132">
        <v>15</v>
      </c>
      <c r="R120" s="132">
        <v>18.45</v>
      </c>
      <c r="S120" s="128" t="s">
        <v>188</v>
      </c>
      <c r="T120" s="133">
        <v>45658</v>
      </c>
      <c r="U120" s="133">
        <v>46022</v>
      </c>
      <c r="V120" s="128" t="s">
        <v>51</v>
      </c>
      <c r="W120" s="128" t="s">
        <v>52</v>
      </c>
      <c r="X120" s="135" t="s">
        <v>53</v>
      </c>
      <c r="Y120" s="135"/>
      <c r="Z120" s="135" t="s">
        <v>53</v>
      </c>
      <c r="AA120" s="135" t="s">
        <v>183</v>
      </c>
      <c r="AB120" s="155"/>
      <c r="AC120" s="482" t="s">
        <v>180</v>
      </c>
    </row>
    <row r="121" spans="1:29" s="14" customFormat="1" ht="175.5" customHeight="1">
      <c r="A121" s="486" t="s">
        <v>179</v>
      </c>
      <c r="B121" s="34" t="s">
        <v>189</v>
      </c>
      <c r="C121" s="34" t="s">
        <v>190</v>
      </c>
      <c r="D121" s="34" t="s">
        <v>50</v>
      </c>
      <c r="E121" s="80"/>
      <c r="F121" s="80"/>
      <c r="G121" s="35">
        <v>0.54269999999999996</v>
      </c>
      <c r="H121" s="35">
        <v>0.67367100000000002</v>
      </c>
      <c r="I121" s="35">
        <v>0.52459999999999996</v>
      </c>
      <c r="J121" s="35">
        <v>0.65140799999999999</v>
      </c>
      <c r="K121" s="35"/>
      <c r="L121" s="35"/>
      <c r="M121" s="35"/>
      <c r="N121" s="35"/>
      <c r="O121" s="35"/>
      <c r="P121" s="35"/>
      <c r="Q121" s="38">
        <v>20</v>
      </c>
      <c r="R121" s="38">
        <v>24.6</v>
      </c>
      <c r="S121" s="34" t="s">
        <v>182</v>
      </c>
      <c r="T121" s="39">
        <v>45658</v>
      </c>
      <c r="U121" s="39">
        <v>46022</v>
      </c>
      <c r="V121" s="34" t="s">
        <v>51</v>
      </c>
      <c r="W121" s="34" t="s">
        <v>52</v>
      </c>
      <c r="X121" s="42" t="s">
        <v>53</v>
      </c>
      <c r="Y121" s="42"/>
      <c r="Z121" s="42" t="s">
        <v>53</v>
      </c>
      <c r="AA121" s="42" t="s">
        <v>183</v>
      </c>
      <c r="AB121" s="95" t="s">
        <v>1126</v>
      </c>
      <c r="AC121" s="487" t="s">
        <v>180</v>
      </c>
    </row>
    <row r="122" spans="1:29" s="14" customFormat="1" ht="175.5" customHeight="1">
      <c r="A122" s="481" t="s">
        <v>179</v>
      </c>
      <c r="B122" s="128" t="s">
        <v>191</v>
      </c>
      <c r="C122" s="128" t="s">
        <v>192</v>
      </c>
      <c r="D122" s="128" t="s">
        <v>50</v>
      </c>
      <c r="E122" s="130"/>
      <c r="F122" s="130"/>
      <c r="G122" s="131">
        <v>0.54269999999999996</v>
      </c>
      <c r="H122" s="131">
        <v>0.67367100000000002</v>
      </c>
      <c r="I122" s="131">
        <v>0.52459999999999996</v>
      </c>
      <c r="J122" s="131">
        <v>0.65140799999999999</v>
      </c>
      <c r="K122" s="131"/>
      <c r="L122" s="131"/>
      <c r="M122" s="131"/>
      <c r="N122" s="131"/>
      <c r="O122" s="131"/>
      <c r="P122" s="131"/>
      <c r="Q122" s="132">
        <v>20</v>
      </c>
      <c r="R122" s="132">
        <v>24.6</v>
      </c>
      <c r="S122" s="128" t="s">
        <v>188</v>
      </c>
      <c r="T122" s="133">
        <v>45658</v>
      </c>
      <c r="U122" s="133">
        <v>46022</v>
      </c>
      <c r="V122" s="128" t="s">
        <v>51</v>
      </c>
      <c r="W122" s="128" t="s">
        <v>52</v>
      </c>
      <c r="X122" s="135" t="s">
        <v>53</v>
      </c>
      <c r="Y122" s="135"/>
      <c r="Z122" s="135" t="s">
        <v>53</v>
      </c>
      <c r="AA122" s="135" t="s">
        <v>183</v>
      </c>
      <c r="AB122" s="156" t="s">
        <v>1126</v>
      </c>
      <c r="AC122" s="482" t="s">
        <v>180</v>
      </c>
    </row>
    <row r="123" spans="1:29" s="14" customFormat="1" ht="175.5" customHeight="1">
      <c r="A123" s="486" t="s">
        <v>179</v>
      </c>
      <c r="B123" s="34" t="s">
        <v>193</v>
      </c>
      <c r="C123" s="34" t="s">
        <v>194</v>
      </c>
      <c r="D123" s="34" t="s">
        <v>50</v>
      </c>
      <c r="E123" s="80"/>
      <c r="F123" s="80"/>
      <c r="G123" s="35">
        <v>0.53500000000000003</v>
      </c>
      <c r="H123" s="35">
        <v>0.66420000000000001</v>
      </c>
      <c r="I123" s="35">
        <v>0.52149999999999996</v>
      </c>
      <c r="J123" s="35">
        <v>0.64759500000000003</v>
      </c>
      <c r="K123" s="35"/>
      <c r="L123" s="35"/>
      <c r="M123" s="35"/>
      <c r="N123" s="35"/>
      <c r="O123" s="35"/>
      <c r="P123" s="35"/>
      <c r="Q123" s="38">
        <v>20</v>
      </c>
      <c r="R123" s="38">
        <v>24.6</v>
      </c>
      <c r="S123" s="34" t="s">
        <v>182</v>
      </c>
      <c r="T123" s="39">
        <v>45658</v>
      </c>
      <c r="U123" s="39">
        <v>46022</v>
      </c>
      <c r="V123" s="34" t="s">
        <v>51</v>
      </c>
      <c r="W123" s="34" t="s">
        <v>52</v>
      </c>
      <c r="X123" s="42" t="s">
        <v>53</v>
      </c>
      <c r="Y123" s="42"/>
      <c r="Z123" s="42" t="s">
        <v>53</v>
      </c>
      <c r="AA123" s="42" t="s">
        <v>183</v>
      </c>
      <c r="AB123" s="107" t="s">
        <v>1127</v>
      </c>
      <c r="AC123" s="487" t="s">
        <v>180</v>
      </c>
    </row>
    <row r="124" spans="1:29" s="14" customFormat="1" ht="175.5" customHeight="1">
      <c r="A124" s="481" t="s">
        <v>179</v>
      </c>
      <c r="B124" s="128" t="s">
        <v>195</v>
      </c>
      <c r="C124" s="128" t="s">
        <v>196</v>
      </c>
      <c r="D124" s="128" t="s">
        <v>50</v>
      </c>
      <c r="E124" s="130"/>
      <c r="F124" s="130"/>
      <c r="G124" s="131">
        <v>0.53500000000000003</v>
      </c>
      <c r="H124" s="131">
        <v>0.66420000000000001</v>
      </c>
      <c r="I124" s="131">
        <v>0.52149999999999996</v>
      </c>
      <c r="J124" s="131">
        <v>0.64759500000000003</v>
      </c>
      <c r="K124" s="131"/>
      <c r="L124" s="131"/>
      <c r="M124" s="131"/>
      <c r="N124" s="131"/>
      <c r="O124" s="131"/>
      <c r="P124" s="131"/>
      <c r="Q124" s="132">
        <v>20</v>
      </c>
      <c r="R124" s="132">
        <v>24.6</v>
      </c>
      <c r="S124" s="128" t="s">
        <v>188</v>
      </c>
      <c r="T124" s="133">
        <v>45658</v>
      </c>
      <c r="U124" s="133">
        <v>46022</v>
      </c>
      <c r="V124" s="128" t="s">
        <v>51</v>
      </c>
      <c r="W124" s="128" t="s">
        <v>52</v>
      </c>
      <c r="X124" s="135" t="s">
        <v>53</v>
      </c>
      <c r="Y124" s="135"/>
      <c r="Z124" s="135" t="s">
        <v>53</v>
      </c>
      <c r="AA124" s="135" t="s">
        <v>183</v>
      </c>
      <c r="AB124" s="157" t="s">
        <v>1127</v>
      </c>
      <c r="AC124" s="482" t="s">
        <v>180</v>
      </c>
    </row>
    <row r="125" spans="1:29" s="14" customFormat="1" ht="175.5" customHeight="1">
      <c r="A125" s="483" t="s">
        <v>753</v>
      </c>
      <c r="B125" s="41" t="s">
        <v>755</v>
      </c>
      <c r="C125" s="41" t="s">
        <v>49</v>
      </c>
      <c r="D125" s="41" t="s">
        <v>50</v>
      </c>
      <c r="E125" s="49">
        <v>1.5940000000000001</v>
      </c>
      <c r="F125" s="49">
        <v>1.9668000000000001</v>
      </c>
      <c r="G125" s="46"/>
      <c r="H125" s="46"/>
      <c r="I125" s="46"/>
      <c r="J125" s="46"/>
      <c r="K125" s="46"/>
      <c r="L125" s="46"/>
      <c r="M125" s="46"/>
      <c r="N125" s="46"/>
      <c r="O125" s="46"/>
      <c r="P125" s="46"/>
      <c r="Q125" s="40">
        <v>35</v>
      </c>
      <c r="R125" s="40">
        <v>43.05</v>
      </c>
      <c r="S125" s="41" t="s">
        <v>756</v>
      </c>
      <c r="T125" s="48">
        <v>44927</v>
      </c>
      <c r="U125" s="33"/>
      <c r="V125" s="41" t="s">
        <v>51</v>
      </c>
      <c r="W125" s="41" t="s">
        <v>59</v>
      </c>
      <c r="X125" s="41" t="s">
        <v>53</v>
      </c>
      <c r="Y125" s="41" t="s">
        <v>53</v>
      </c>
      <c r="Z125" s="41" t="s">
        <v>53</v>
      </c>
      <c r="AA125" s="41" t="s">
        <v>757</v>
      </c>
      <c r="AB125" s="41" t="s">
        <v>433</v>
      </c>
      <c r="AC125" s="484" t="s">
        <v>754</v>
      </c>
    </row>
    <row r="126" spans="1:29" s="72" customFormat="1" ht="175.5" customHeight="1">
      <c r="A126" s="481" t="s">
        <v>197</v>
      </c>
      <c r="B126" s="128" t="s">
        <v>199</v>
      </c>
      <c r="C126" s="128" t="s">
        <v>49</v>
      </c>
      <c r="D126" s="128" t="s">
        <v>72</v>
      </c>
      <c r="E126" s="130">
        <v>1.1950000000000001</v>
      </c>
      <c r="F126" s="130">
        <v>1.476</v>
      </c>
      <c r="G126" s="131"/>
      <c r="H126" s="131"/>
      <c r="I126" s="131"/>
      <c r="J126" s="131"/>
      <c r="K126" s="131"/>
      <c r="L126" s="131"/>
      <c r="M126" s="131"/>
      <c r="N126" s="131"/>
      <c r="O126" s="131"/>
      <c r="P126" s="131"/>
      <c r="Q126" s="132">
        <v>49</v>
      </c>
      <c r="R126" s="132">
        <v>60.27</v>
      </c>
      <c r="S126" s="128" t="s">
        <v>200</v>
      </c>
      <c r="T126" s="133">
        <v>45292</v>
      </c>
      <c r="U126" s="133">
        <v>46022</v>
      </c>
      <c r="V126" s="128" t="s">
        <v>51</v>
      </c>
      <c r="W126" s="128" t="s">
        <v>59</v>
      </c>
      <c r="X126" s="135" t="s">
        <v>201</v>
      </c>
      <c r="Y126" s="135" t="s">
        <v>53</v>
      </c>
      <c r="Z126" s="135" t="s">
        <v>53</v>
      </c>
      <c r="AA126" s="158" t="s">
        <v>1140</v>
      </c>
      <c r="AB126" s="135" t="s">
        <v>53</v>
      </c>
      <c r="AC126" s="482" t="s">
        <v>198</v>
      </c>
    </row>
    <row r="127" spans="1:29" s="72" customFormat="1" ht="175.5" customHeight="1">
      <c r="A127" s="486" t="s">
        <v>197</v>
      </c>
      <c r="B127" s="34" t="s">
        <v>199</v>
      </c>
      <c r="C127" s="34" t="s">
        <v>77</v>
      </c>
      <c r="D127" s="34" t="s">
        <v>72</v>
      </c>
      <c r="E127" s="80"/>
      <c r="F127" s="80"/>
      <c r="G127" s="35">
        <v>1.1950000000000001</v>
      </c>
      <c r="H127" s="35">
        <v>1.476</v>
      </c>
      <c r="I127" s="35">
        <v>1.1950000000000001</v>
      </c>
      <c r="J127" s="35">
        <v>1.476</v>
      </c>
      <c r="K127" s="35"/>
      <c r="L127" s="35"/>
      <c r="M127" s="35"/>
      <c r="N127" s="35"/>
      <c r="O127" s="35"/>
      <c r="P127" s="35"/>
      <c r="Q127" s="38">
        <v>49</v>
      </c>
      <c r="R127" s="38">
        <v>60.27</v>
      </c>
      <c r="S127" s="34" t="s">
        <v>200</v>
      </c>
      <c r="T127" s="39">
        <v>45292</v>
      </c>
      <c r="U127" s="39">
        <v>46022</v>
      </c>
      <c r="V127" s="34" t="s">
        <v>51</v>
      </c>
      <c r="W127" s="34" t="s">
        <v>59</v>
      </c>
      <c r="X127" s="42" t="s">
        <v>201</v>
      </c>
      <c r="Y127" s="42" t="s">
        <v>53</v>
      </c>
      <c r="Z127" s="42" t="s">
        <v>53</v>
      </c>
      <c r="AA127" s="111" t="s">
        <v>1140</v>
      </c>
      <c r="AB127" s="42" t="s">
        <v>53</v>
      </c>
      <c r="AC127" s="487" t="s">
        <v>198</v>
      </c>
    </row>
    <row r="128" spans="1:29" s="72" customFormat="1" ht="175.5" customHeight="1">
      <c r="A128" s="481" t="s">
        <v>197</v>
      </c>
      <c r="B128" s="128" t="s">
        <v>199</v>
      </c>
      <c r="C128" s="128" t="s">
        <v>78</v>
      </c>
      <c r="D128" s="128" t="s">
        <v>72</v>
      </c>
      <c r="E128" s="130"/>
      <c r="F128" s="130"/>
      <c r="G128" s="131"/>
      <c r="H128" s="153"/>
      <c r="I128" s="131"/>
      <c r="J128" s="153"/>
      <c r="K128" s="131">
        <v>1.1950000000000001</v>
      </c>
      <c r="L128" s="153">
        <v>1.476</v>
      </c>
      <c r="M128" s="131">
        <v>1.1950000000000001</v>
      </c>
      <c r="N128" s="153">
        <v>1.476</v>
      </c>
      <c r="O128" s="131">
        <v>1.1950000000000001</v>
      </c>
      <c r="P128" s="153">
        <v>1.476</v>
      </c>
      <c r="Q128" s="132">
        <v>49</v>
      </c>
      <c r="R128" s="132">
        <v>60.27</v>
      </c>
      <c r="S128" s="128" t="s">
        <v>200</v>
      </c>
      <c r="T128" s="133">
        <v>45292</v>
      </c>
      <c r="U128" s="133">
        <v>46022</v>
      </c>
      <c r="V128" s="128" t="s">
        <v>51</v>
      </c>
      <c r="W128" s="128" t="s">
        <v>59</v>
      </c>
      <c r="X128" s="135" t="s">
        <v>201</v>
      </c>
      <c r="Y128" s="135" t="s">
        <v>53</v>
      </c>
      <c r="Z128" s="135" t="s">
        <v>53</v>
      </c>
      <c r="AA128" s="158" t="s">
        <v>1140</v>
      </c>
      <c r="AB128" s="135" t="s">
        <v>53</v>
      </c>
      <c r="AC128" s="482" t="s">
        <v>198</v>
      </c>
    </row>
    <row r="129" spans="1:29" s="72" customFormat="1" ht="175.5" customHeight="1">
      <c r="A129" s="483" t="s">
        <v>732</v>
      </c>
      <c r="B129" s="41" t="s">
        <v>1103</v>
      </c>
      <c r="C129" s="41" t="s">
        <v>49</v>
      </c>
      <c r="D129" s="41" t="s">
        <v>50</v>
      </c>
      <c r="E129" s="49">
        <v>0.63</v>
      </c>
      <c r="F129" s="49">
        <v>0.78100000000000003</v>
      </c>
      <c r="G129" s="45"/>
      <c r="H129" s="45"/>
      <c r="I129" s="45"/>
      <c r="J129" s="46"/>
      <c r="K129" s="46"/>
      <c r="L129" s="46"/>
      <c r="M129" s="46"/>
      <c r="N129" s="46"/>
      <c r="O129" s="46"/>
      <c r="P129" s="46"/>
      <c r="Q129" s="47">
        <v>20</v>
      </c>
      <c r="R129" s="47">
        <v>24.6</v>
      </c>
      <c r="S129" s="41"/>
      <c r="T129" s="48">
        <v>45658</v>
      </c>
      <c r="U129" s="48">
        <v>46387</v>
      </c>
      <c r="V129" s="41" t="s">
        <v>73</v>
      </c>
      <c r="W129" s="41" t="s">
        <v>50</v>
      </c>
      <c r="X129" s="41"/>
      <c r="Y129" s="41"/>
      <c r="Z129" s="41"/>
      <c r="AA129" s="41"/>
      <c r="AB129" s="41"/>
      <c r="AC129" s="484" t="s">
        <v>733</v>
      </c>
    </row>
    <row r="130" spans="1:29" s="14" customFormat="1" ht="175.5" customHeight="1">
      <c r="A130" s="488" t="s">
        <v>840</v>
      </c>
      <c r="B130" s="128" t="s">
        <v>842</v>
      </c>
      <c r="C130" s="128" t="s">
        <v>78</v>
      </c>
      <c r="D130" s="128" t="s">
        <v>50</v>
      </c>
      <c r="E130" s="130"/>
      <c r="F130" s="130"/>
      <c r="G130" s="131"/>
      <c r="H130" s="131"/>
      <c r="I130" s="131"/>
      <c r="J130" s="131"/>
      <c r="K130" s="131">
        <v>0.70949499999999999</v>
      </c>
      <c r="L130" s="131">
        <v>0.87767885000000001</v>
      </c>
      <c r="M130" s="131">
        <v>0.73675000000000002</v>
      </c>
      <c r="N130" s="131">
        <v>0.91120250000000003</v>
      </c>
      <c r="O130" s="131">
        <v>0.58511999999999997</v>
      </c>
      <c r="P130" s="131">
        <v>0.72469759999999994</v>
      </c>
      <c r="Q130" s="132">
        <v>200</v>
      </c>
      <c r="R130" s="132">
        <v>246</v>
      </c>
      <c r="S130" s="128" t="s">
        <v>843</v>
      </c>
      <c r="T130" s="133">
        <v>45292</v>
      </c>
      <c r="U130" s="133"/>
      <c r="V130" s="128" t="s">
        <v>51</v>
      </c>
      <c r="W130" s="128" t="s">
        <v>52</v>
      </c>
      <c r="X130" s="136" t="s">
        <v>844</v>
      </c>
      <c r="Y130" s="135"/>
      <c r="Z130" s="135"/>
      <c r="AA130" s="139" t="s">
        <v>845</v>
      </c>
      <c r="AB130" s="135" t="s">
        <v>846</v>
      </c>
      <c r="AC130" s="482" t="s">
        <v>841</v>
      </c>
    </row>
    <row r="131" spans="1:29" s="14" customFormat="1" ht="175.5" customHeight="1">
      <c r="A131" s="483" t="s">
        <v>840</v>
      </c>
      <c r="B131" s="34" t="s">
        <v>847</v>
      </c>
      <c r="C131" s="34" t="s">
        <v>49</v>
      </c>
      <c r="D131" s="34" t="s">
        <v>50</v>
      </c>
      <c r="E131" s="80">
        <v>0.64100000000000001</v>
      </c>
      <c r="F131" s="80">
        <v>0.79342999999999997</v>
      </c>
      <c r="G131" s="35"/>
      <c r="H131" s="35"/>
      <c r="I131" s="35"/>
      <c r="J131" s="35"/>
      <c r="K131" s="35"/>
      <c r="L131" s="35"/>
      <c r="M131" s="35"/>
      <c r="N131" s="35"/>
      <c r="O131" s="35"/>
      <c r="P131" s="35"/>
      <c r="Q131" s="38">
        <v>120</v>
      </c>
      <c r="R131" s="38">
        <v>147.6</v>
      </c>
      <c r="S131" s="34" t="s">
        <v>843</v>
      </c>
      <c r="T131" s="39">
        <v>45292</v>
      </c>
      <c r="U131" s="39"/>
      <c r="V131" s="34" t="s">
        <v>51</v>
      </c>
      <c r="W131" s="34" t="s">
        <v>52</v>
      </c>
      <c r="X131" s="36" t="s">
        <v>844</v>
      </c>
      <c r="Y131" s="42"/>
      <c r="Z131" s="42"/>
      <c r="AA131" s="44" t="s">
        <v>845</v>
      </c>
      <c r="AB131" s="42" t="s">
        <v>846</v>
      </c>
      <c r="AC131" s="487" t="s">
        <v>841</v>
      </c>
    </row>
    <row r="132" spans="1:29" s="14" customFormat="1" ht="175.5" customHeight="1">
      <c r="A132" s="488" t="s">
        <v>840</v>
      </c>
      <c r="B132" s="128" t="s">
        <v>848</v>
      </c>
      <c r="C132" s="128" t="s">
        <v>49</v>
      </c>
      <c r="D132" s="128" t="s">
        <v>50</v>
      </c>
      <c r="E132" s="130">
        <v>0.66100000000000003</v>
      </c>
      <c r="F132" s="130">
        <v>0.81802999999999992</v>
      </c>
      <c r="G132" s="131"/>
      <c r="H132" s="131"/>
      <c r="I132" s="131"/>
      <c r="J132" s="131"/>
      <c r="K132" s="131"/>
      <c r="L132" s="131"/>
      <c r="M132" s="131"/>
      <c r="N132" s="131"/>
      <c r="O132" s="131"/>
      <c r="P132" s="131"/>
      <c r="Q132" s="132">
        <v>40</v>
      </c>
      <c r="R132" s="132">
        <v>49.2</v>
      </c>
      <c r="S132" s="128" t="s">
        <v>843</v>
      </c>
      <c r="T132" s="133">
        <v>45292</v>
      </c>
      <c r="U132" s="133"/>
      <c r="V132" s="128" t="s">
        <v>51</v>
      </c>
      <c r="W132" s="128" t="s">
        <v>52</v>
      </c>
      <c r="X132" s="136" t="s">
        <v>844</v>
      </c>
      <c r="Y132" s="135"/>
      <c r="Z132" s="135"/>
      <c r="AA132" s="139" t="s">
        <v>845</v>
      </c>
      <c r="AB132" s="135" t="s">
        <v>846</v>
      </c>
      <c r="AC132" s="482" t="s">
        <v>841</v>
      </c>
    </row>
    <row r="133" spans="1:29" s="14" customFormat="1" ht="175.5" customHeight="1">
      <c r="A133" s="483" t="s">
        <v>840</v>
      </c>
      <c r="B133" s="34" t="s">
        <v>849</v>
      </c>
      <c r="C133" s="34" t="s">
        <v>49</v>
      </c>
      <c r="D133" s="34" t="s">
        <v>50</v>
      </c>
      <c r="E133" s="80">
        <v>0.66300000000000003</v>
      </c>
      <c r="F133" s="80">
        <v>0.82049000000000005</v>
      </c>
      <c r="G133" s="35"/>
      <c r="H133" s="35"/>
      <c r="I133" s="35"/>
      <c r="J133" s="35"/>
      <c r="K133" s="35"/>
      <c r="L133" s="35"/>
      <c r="M133" s="35"/>
      <c r="N133" s="35"/>
      <c r="O133" s="35"/>
      <c r="P133" s="35"/>
      <c r="Q133" s="38">
        <v>4</v>
      </c>
      <c r="R133" s="38">
        <v>4.92</v>
      </c>
      <c r="S133" s="34" t="s">
        <v>843</v>
      </c>
      <c r="T133" s="39">
        <v>45292</v>
      </c>
      <c r="U133" s="39"/>
      <c r="V133" s="34" t="s">
        <v>51</v>
      </c>
      <c r="W133" s="34" t="s">
        <v>52</v>
      </c>
      <c r="X133" s="36" t="s">
        <v>844</v>
      </c>
      <c r="Y133" s="42"/>
      <c r="Z133" s="42"/>
      <c r="AA133" s="44" t="s">
        <v>845</v>
      </c>
      <c r="AB133" s="42" t="s">
        <v>850</v>
      </c>
      <c r="AC133" s="487" t="s">
        <v>841</v>
      </c>
    </row>
    <row r="134" spans="1:29" s="72" customFormat="1" ht="175.5" customHeight="1">
      <c r="A134" s="488" t="s">
        <v>840</v>
      </c>
      <c r="B134" s="128" t="s">
        <v>851</v>
      </c>
      <c r="C134" s="128" t="s">
        <v>77</v>
      </c>
      <c r="D134" s="128" t="s">
        <v>50</v>
      </c>
      <c r="E134" s="130"/>
      <c r="F134" s="130"/>
      <c r="G134" s="131">
        <v>0.7298</v>
      </c>
      <c r="H134" s="131">
        <v>0.90265399999999996</v>
      </c>
      <c r="I134" s="131">
        <v>0.61260999999999999</v>
      </c>
      <c r="J134" s="131">
        <v>0.63170002999999997</v>
      </c>
      <c r="K134" s="131"/>
      <c r="L134" s="131"/>
      <c r="M134" s="131"/>
      <c r="N134" s="131"/>
      <c r="O134" s="131"/>
      <c r="P134" s="131"/>
      <c r="Q134" s="132">
        <v>10</v>
      </c>
      <c r="R134" s="132">
        <v>12.3</v>
      </c>
      <c r="S134" s="128" t="s">
        <v>843</v>
      </c>
      <c r="T134" s="133">
        <v>45292</v>
      </c>
      <c r="U134" s="133"/>
      <c r="V134" s="128" t="s">
        <v>51</v>
      </c>
      <c r="W134" s="128" t="s">
        <v>52</v>
      </c>
      <c r="X134" s="136" t="s">
        <v>844</v>
      </c>
      <c r="Y134" s="135"/>
      <c r="Z134" s="135"/>
      <c r="AA134" s="139" t="s">
        <v>845</v>
      </c>
      <c r="AB134" s="135" t="s">
        <v>846</v>
      </c>
      <c r="AC134" s="482" t="s">
        <v>841</v>
      </c>
    </row>
    <row r="135" spans="1:29" s="14" customFormat="1" ht="175.5" customHeight="1">
      <c r="A135" s="483" t="s">
        <v>840</v>
      </c>
      <c r="B135" s="34" t="s">
        <v>852</v>
      </c>
      <c r="C135" s="34" t="s">
        <v>77</v>
      </c>
      <c r="D135" s="34" t="s">
        <v>50</v>
      </c>
      <c r="E135" s="80"/>
      <c r="F135" s="80"/>
      <c r="G135" s="35">
        <v>0.73529999999999995</v>
      </c>
      <c r="H135" s="35">
        <v>0.90941899999999998</v>
      </c>
      <c r="I135" s="35">
        <v>0.64112999999999998</v>
      </c>
      <c r="J135" s="35">
        <v>0.66087598999999997</v>
      </c>
      <c r="K135" s="35"/>
      <c r="L135" s="35"/>
      <c r="M135" s="35"/>
      <c r="N135" s="35"/>
      <c r="O135" s="35"/>
      <c r="P135" s="35"/>
      <c r="Q135" s="38">
        <v>10</v>
      </c>
      <c r="R135" s="38">
        <v>12.3</v>
      </c>
      <c r="S135" s="34" t="s">
        <v>843</v>
      </c>
      <c r="T135" s="39">
        <v>45292</v>
      </c>
      <c r="U135" s="39"/>
      <c r="V135" s="34" t="s">
        <v>51</v>
      </c>
      <c r="W135" s="34" t="s">
        <v>52</v>
      </c>
      <c r="X135" s="36" t="s">
        <v>844</v>
      </c>
      <c r="Y135" s="42"/>
      <c r="Z135" s="42"/>
      <c r="AA135" s="44" t="s">
        <v>845</v>
      </c>
      <c r="AB135" s="42" t="s">
        <v>846</v>
      </c>
      <c r="AC135" s="487" t="s">
        <v>841</v>
      </c>
    </row>
    <row r="136" spans="1:29" s="14" customFormat="1" ht="175.5" customHeight="1">
      <c r="A136" s="481" t="s">
        <v>202</v>
      </c>
      <c r="B136" s="128" t="s">
        <v>204</v>
      </c>
      <c r="C136" s="128" t="s">
        <v>49</v>
      </c>
      <c r="D136" s="128" t="s">
        <v>50</v>
      </c>
      <c r="E136" s="130">
        <v>0.63129000000000002</v>
      </c>
      <c r="F136" s="130">
        <v>0.63629000000000002</v>
      </c>
      <c r="G136" s="131"/>
      <c r="H136" s="131"/>
      <c r="I136" s="131"/>
      <c r="J136" s="131"/>
      <c r="K136" s="131"/>
      <c r="L136" s="131"/>
      <c r="M136" s="131"/>
      <c r="N136" s="131"/>
      <c r="O136" s="131"/>
      <c r="P136" s="131"/>
      <c r="Q136" s="132"/>
      <c r="R136" s="132"/>
      <c r="S136" s="128"/>
      <c r="T136" s="133">
        <v>45658</v>
      </c>
      <c r="U136" s="133">
        <v>46022</v>
      </c>
      <c r="V136" s="128" t="s">
        <v>51</v>
      </c>
      <c r="W136" s="128" t="s">
        <v>59</v>
      </c>
      <c r="X136" s="135" t="s">
        <v>53</v>
      </c>
      <c r="Y136" s="128"/>
      <c r="Z136" s="128"/>
      <c r="AA136" s="128" t="s">
        <v>205</v>
      </c>
      <c r="AB136" s="128" t="s">
        <v>206</v>
      </c>
      <c r="AC136" s="485" t="s">
        <v>203</v>
      </c>
    </row>
    <row r="137" spans="1:29" s="72" customFormat="1" ht="175.5" customHeight="1">
      <c r="A137" s="486" t="s">
        <v>207</v>
      </c>
      <c r="B137" s="34" t="s">
        <v>209</v>
      </c>
      <c r="C137" s="34" t="s">
        <v>49</v>
      </c>
      <c r="D137" s="34" t="s">
        <v>50</v>
      </c>
      <c r="E137" s="80">
        <f>797.84/1000</f>
        <v>0.79783999999999999</v>
      </c>
      <c r="F137" s="80">
        <f>((E137+0.005)*1.23)</f>
        <v>0.98749319999999996</v>
      </c>
      <c r="G137" s="35"/>
      <c r="H137" s="35"/>
      <c r="I137" s="35"/>
      <c r="J137" s="35"/>
      <c r="K137" s="35"/>
      <c r="L137" s="35"/>
      <c r="M137" s="35"/>
      <c r="N137" s="35"/>
      <c r="O137" s="35"/>
      <c r="P137" s="35"/>
      <c r="Q137" s="38">
        <v>0</v>
      </c>
      <c r="R137" s="38">
        <v>0</v>
      </c>
      <c r="S137" s="34" t="s">
        <v>210</v>
      </c>
      <c r="T137" s="39">
        <v>44866</v>
      </c>
      <c r="U137" s="39"/>
      <c r="V137" s="34" t="s">
        <v>51</v>
      </c>
      <c r="W137" s="34" t="s">
        <v>50</v>
      </c>
      <c r="X137" s="42" t="s">
        <v>53</v>
      </c>
      <c r="Y137" s="42" t="s">
        <v>211</v>
      </c>
      <c r="Z137" s="42" t="s">
        <v>53</v>
      </c>
      <c r="AA137" s="42" t="s">
        <v>53</v>
      </c>
      <c r="AB137" s="42" t="s">
        <v>212</v>
      </c>
      <c r="AC137" s="487" t="s">
        <v>208</v>
      </c>
    </row>
    <row r="138" spans="1:29" s="94" customFormat="1" ht="175.5" customHeight="1">
      <c r="A138" s="481" t="s">
        <v>207</v>
      </c>
      <c r="B138" s="128" t="str">
        <f>B137</f>
        <v>Pakiet I</v>
      </c>
      <c r="C138" s="128" t="s">
        <v>77</v>
      </c>
      <c r="D138" s="128" t="str">
        <f>D137</f>
        <v>Inny</v>
      </c>
      <c r="E138" s="130"/>
      <c r="F138" s="130"/>
      <c r="G138" s="131">
        <f>963.6/1000</f>
        <v>0.96360000000000001</v>
      </c>
      <c r="H138" s="131">
        <f>(G138+0.005)*1.23</f>
        <v>1.191378</v>
      </c>
      <c r="I138" s="131">
        <f>577.46/1000</f>
        <v>0.57746000000000008</v>
      </c>
      <c r="J138" s="131">
        <f>(I138+0.005)*1.23</f>
        <v>0.71642580000000011</v>
      </c>
      <c r="K138" s="131"/>
      <c r="L138" s="131"/>
      <c r="M138" s="131"/>
      <c r="N138" s="131"/>
      <c r="O138" s="131"/>
      <c r="P138" s="131"/>
      <c r="Q138" s="132">
        <v>0</v>
      </c>
      <c r="R138" s="132">
        <v>0</v>
      </c>
      <c r="S138" s="128" t="str">
        <f>S137</f>
        <v>przyłączenie do sieci OSD ERG S.A.</v>
      </c>
      <c r="T138" s="133">
        <f>T137</f>
        <v>44866</v>
      </c>
      <c r="U138" s="133"/>
      <c r="V138" s="128" t="str">
        <f>V137</f>
        <v>Bezterminowa</v>
      </c>
      <c r="W138" s="128" t="s">
        <v>50</v>
      </c>
      <c r="X138" s="135" t="str">
        <f>X137</f>
        <v>brak</v>
      </c>
      <c r="Y138" s="135" t="str">
        <f>Y137</f>
        <v>przyłączenie do sieci DEE ERG S.A.</v>
      </c>
      <c r="Z138" s="135" t="str">
        <f>Z137</f>
        <v>brak</v>
      </c>
      <c r="AA138" s="135" t="str">
        <f>AA137</f>
        <v>brak</v>
      </c>
      <c r="AB138" s="135" t="s">
        <v>212</v>
      </c>
      <c r="AC138" s="482" t="s">
        <v>208</v>
      </c>
    </row>
    <row r="139" spans="1:29" s="14" customFormat="1" ht="175.5" customHeight="1">
      <c r="A139" s="486" t="s">
        <v>213</v>
      </c>
      <c r="B139" s="34" t="s">
        <v>214</v>
      </c>
      <c r="C139" s="34" t="s">
        <v>49</v>
      </c>
      <c r="D139" s="34" t="s">
        <v>72</v>
      </c>
      <c r="E139" s="80">
        <v>1.9320999999999999</v>
      </c>
      <c r="F139" s="80">
        <v>2.3759999999999999</v>
      </c>
      <c r="G139" s="35"/>
      <c r="H139" s="35"/>
      <c r="I139" s="35"/>
      <c r="J139" s="35"/>
      <c r="K139" s="35"/>
      <c r="L139" s="35"/>
      <c r="M139" s="35"/>
      <c r="N139" s="35"/>
      <c r="O139" s="35"/>
      <c r="P139" s="35"/>
      <c r="Q139" s="38">
        <v>0</v>
      </c>
      <c r="R139" s="38">
        <v>0</v>
      </c>
      <c r="S139" s="34"/>
      <c r="T139" s="93" t="s">
        <v>929</v>
      </c>
      <c r="U139" s="39" t="s">
        <v>968</v>
      </c>
      <c r="V139" s="34" t="s">
        <v>51</v>
      </c>
      <c r="W139" s="34" t="s">
        <v>52</v>
      </c>
      <c r="X139" s="42" t="s">
        <v>53</v>
      </c>
      <c r="Y139" s="42"/>
      <c r="Z139" s="42"/>
      <c r="AA139" s="42" t="s">
        <v>215</v>
      </c>
      <c r="AB139" s="42" t="s">
        <v>978</v>
      </c>
      <c r="AC139" s="484" t="s">
        <v>646</v>
      </c>
    </row>
    <row r="140" spans="1:29" s="14" customFormat="1" ht="175.5" customHeight="1">
      <c r="A140" s="481" t="s">
        <v>213</v>
      </c>
      <c r="B140" s="128" t="s">
        <v>214</v>
      </c>
      <c r="C140" s="128" t="s">
        <v>77</v>
      </c>
      <c r="D140" s="128" t="s">
        <v>72</v>
      </c>
      <c r="E140" s="130"/>
      <c r="F140" s="130"/>
      <c r="G140" s="131">
        <v>1.9996</v>
      </c>
      <c r="H140" s="131">
        <v>2.4590000000000001</v>
      </c>
      <c r="I140" s="131">
        <v>1.7554000000000001</v>
      </c>
      <c r="J140" s="131">
        <v>2.1579999999999999</v>
      </c>
      <c r="K140" s="131"/>
      <c r="L140" s="131"/>
      <c r="M140" s="131"/>
      <c r="N140" s="131"/>
      <c r="O140" s="131"/>
      <c r="P140" s="131"/>
      <c r="Q140" s="132">
        <v>0</v>
      </c>
      <c r="R140" s="132">
        <v>0</v>
      </c>
      <c r="S140" s="128"/>
      <c r="T140" s="133" t="s">
        <v>929</v>
      </c>
      <c r="U140" s="133" t="s">
        <v>968</v>
      </c>
      <c r="V140" s="128" t="s">
        <v>51</v>
      </c>
      <c r="W140" s="128" t="s">
        <v>52</v>
      </c>
      <c r="X140" s="128" t="s">
        <v>53</v>
      </c>
      <c r="Y140" s="135"/>
      <c r="Z140" s="135"/>
      <c r="AA140" s="135" t="s">
        <v>215</v>
      </c>
      <c r="AB140" s="135" t="s">
        <v>979</v>
      </c>
      <c r="AC140" s="485" t="s">
        <v>646</v>
      </c>
    </row>
    <row r="141" spans="1:29" s="14" customFormat="1" ht="175.5" customHeight="1">
      <c r="A141" s="486" t="s">
        <v>216</v>
      </c>
      <c r="B141" s="34" t="s">
        <v>165</v>
      </c>
      <c r="C141" s="34" t="s">
        <v>49</v>
      </c>
      <c r="D141" s="34" t="s">
        <v>72</v>
      </c>
      <c r="E141" s="80">
        <v>0.93</v>
      </c>
      <c r="F141" s="80">
        <v>1.1499999999999999</v>
      </c>
      <c r="G141" s="35"/>
      <c r="H141" s="35"/>
      <c r="I141" s="35"/>
      <c r="J141" s="35"/>
      <c r="K141" s="35"/>
      <c r="L141" s="35"/>
      <c r="M141" s="35"/>
      <c r="N141" s="35"/>
      <c r="O141" s="35"/>
      <c r="P141" s="35"/>
      <c r="Q141" s="38">
        <v>60</v>
      </c>
      <c r="R141" s="38">
        <v>73.8</v>
      </c>
      <c r="S141" s="34"/>
      <c r="T141" s="39">
        <v>45292</v>
      </c>
      <c r="U141" s="39" t="s">
        <v>166</v>
      </c>
      <c r="V141" s="34" t="s">
        <v>51</v>
      </c>
      <c r="W141" s="34" t="s">
        <v>52</v>
      </c>
      <c r="X141" s="42" t="s">
        <v>167</v>
      </c>
      <c r="Y141" s="42" t="s">
        <v>53</v>
      </c>
      <c r="Z141" s="42" t="s">
        <v>53</v>
      </c>
      <c r="AA141" s="42" t="s">
        <v>168</v>
      </c>
      <c r="AB141" s="42" t="s">
        <v>53</v>
      </c>
      <c r="AC141" s="484" t="s">
        <v>695</v>
      </c>
    </row>
    <row r="142" spans="1:29" s="14" customFormat="1" ht="175.5" customHeight="1">
      <c r="A142" s="481" t="s">
        <v>217</v>
      </c>
      <c r="B142" s="128" t="s">
        <v>165</v>
      </c>
      <c r="C142" s="128" t="s">
        <v>49</v>
      </c>
      <c r="D142" s="128" t="s">
        <v>72</v>
      </c>
      <c r="E142" s="130">
        <v>0.93</v>
      </c>
      <c r="F142" s="130">
        <v>1.1499999999999999</v>
      </c>
      <c r="G142" s="131"/>
      <c r="H142" s="131"/>
      <c r="I142" s="131"/>
      <c r="J142" s="131"/>
      <c r="K142" s="131"/>
      <c r="L142" s="131"/>
      <c r="M142" s="131"/>
      <c r="N142" s="131"/>
      <c r="O142" s="131"/>
      <c r="P142" s="131"/>
      <c r="Q142" s="132">
        <v>60</v>
      </c>
      <c r="R142" s="132">
        <v>73.8</v>
      </c>
      <c r="S142" s="128"/>
      <c r="T142" s="133">
        <v>45292</v>
      </c>
      <c r="U142" s="133" t="s">
        <v>166</v>
      </c>
      <c r="V142" s="128" t="s">
        <v>51</v>
      </c>
      <c r="W142" s="128" t="s">
        <v>52</v>
      </c>
      <c r="X142" s="135" t="s">
        <v>167</v>
      </c>
      <c r="Y142" s="135" t="s">
        <v>53</v>
      </c>
      <c r="Z142" s="135" t="s">
        <v>53</v>
      </c>
      <c r="AA142" s="135" t="s">
        <v>168</v>
      </c>
      <c r="AB142" s="135" t="s">
        <v>53</v>
      </c>
      <c r="AC142" s="485" t="s">
        <v>695</v>
      </c>
    </row>
    <row r="143" spans="1:29" s="14" customFormat="1" ht="175.5" customHeight="1">
      <c r="A143" s="486" t="s">
        <v>218</v>
      </c>
      <c r="B143" s="34" t="s">
        <v>165</v>
      </c>
      <c r="C143" s="34" t="s">
        <v>49</v>
      </c>
      <c r="D143" s="34" t="s">
        <v>72</v>
      </c>
      <c r="E143" s="80">
        <v>0.93</v>
      </c>
      <c r="F143" s="80">
        <v>1.1499999999999999</v>
      </c>
      <c r="G143" s="35"/>
      <c r="H143" s="35"/>
      <c r="I143" s="35"/>
      <c r="J143" s="35"/>
      <c r="K143" s="35"/>
      <c r="L143" s="35"/>
      <c r="M143" s="35"/>
      <c r="N143" s="35"/>
      <c r="O143" s="35"/>
      <c r="P143" s="35"/>
      <c r="Q143" s="38">
        <v>60</v>
      </c>
      <c r="R143" s="38">
        <v>73.8</v>
      </c>
      <c r="S143" s="34"/>
      <c r="T143" s="39">
        <v>45292</v>
      </c>
      <c r="U143" s="39" t="s">
        <v>166</v>
      </c>
      <c r="V143" s="34" t="s">
        <v>51</v>
      </c>
      <c r="W143" s="34" t="s">
        <v>52</v>
      </c>
      <c r="X143" s="42" t="s">
        <v>167</v>
      </c>
      <c r="Y143" s="42" t="s">
        <v>53</v>
      </c>
      <c r="Z143" s="42" t="s">
        <v>53</v>
      </c>
      <c r="AA143" s="42" t="s">
        <v>168</v>
      </c>
      <c r="AB143" s="42" t="s">
        <v>53</v>
      </c>
      <c r="AC143" s="484" t="s">
        <v>695</v>
      </c>
    </row>
    <row r="144" spans="1:29" s="14" customFormat="1" ht="175.5" customHeight="1">
      <c r="A144" s="481" t="s">
        <v>219</v>
      </c>
      <c r="B144" s="128" t="s">
        <v>165</v>
      </c>
      <c r="C144" s="128" t="s">
        <v>49</v>
      </c>
      <c r="D144" s="128" t="s">
        <v>72</v>
      </c>
      <c r="E144" s="130">
        <v>0.93</v>
      </c>
      <c r="F144" s="130">
        <v>1.1499999999999999</v>
      </c>
      <c r="G144" s="131"/>
      <c r="H144" s="131"/>
      <c r="I144" s="131"/>
      <c r="J144" s="131"/>
      <c r="K144" s="131"/>
      <c r="L144" s="131"/>
      <c r="M144" s="131"/>
      <c r="N144" s="131"/>
      <c r="O144" s="131"/>
      <c r="P144" s="131"/>
      <c r="Q144" s="132">
        <v>60</v>
      </c>
      <c r="R144" s="132">
        <v>73.8</v>
      </c>
      <c r="S144" s="128"/>
      <c r="T144" s="133">
        <v>45292</v>
      </c>
      <c r="U144" s="133" t="s">
        <v>166</v>
      </c>
      <c r="V144" s="128" t="s">
        <v>51</v>
      </c>
      <c r="W144" s="128" t="s">
        <v>220</v>
      </c>
      <c r="X144" s="135" t="s">
        <v>167</v>
      </c>
      <c r="Y144" s="135" t="s">
        <v>53</v>
      </c>
      <c r="Z144" s="135" t="s">
        <v>53</v>
      </c>
      <c r="AA144" s="135" t="s">
        <v>168</v>
      </c>
      <c r="AB144" s="135" t="s">
        <v>53</v>
      </c>
      <c r="AC144" s="485" t="s">
        <v>695</v>
      </c>
    </row>
    <row r="145" spans="1:29" s="14" customFormat="1" ht="175.5" customHeight="1">
      <c r="A145" s="486" t="s">
        <v>221</v>
      </c>
      <c r="B145" s="34" t="s">
        <v>165</v>
      </c>
      <c r="C145" s="34" t="s">
        <v>49</v>
      </c>
      <c r="D145" s="34" t="s">
        <v>72</v>
      </c>
      <c r="E145" s="80">
        <v>0.93</v>
      </c>
      <c r="F145" s="80">
        <v>1.1499999999999999</v>
      </c>
      <c r="G145" s="35"/>
      <c r="H145" s="35"/>
      <c r="I145" s="35"/>
      <c r="J145" s="35"/>
      <c r="K145" s="35"/>
      <c r="L145" s="35"/>
      <c r="M145" s="35"/>
      <c r="N145" s="35"/>
      <c r="O145" s="35"/>
      <c r="P145" s="35"/>
      <c r="Q145" s="38">
        <v>60</v>
      </c>
      <c r="R145" s="38">
        <v>73.8</v>
      </c>
      <c r="S145" s="34"/>
      <c r="T145" s="39">
        <v>45292</v>
      </c>
      <c r="U145" s="39" t="s">
        <v>166</v>
      </c>
      <c r="V145" s="34" t="s">
        <v>51</v>
      </c>
      <c r="W145" s="34" t="s">
        <v>52</v>
      </c>
      <c r="X145" s="42" t="s">
        <v>167</v>
      </c>
      <c r="Y145" s="42" t="s">
        <v>53</v>
      </c>
      <c r="Z145" s="42" t="s">
        <v>53</v>
      </c>
      <c r="AA145" s="42" t="s">
        <v>168</v>
      </c>
      <c r="AB145" s="42" t="s">
        <v>53</v>
      </c>
      <c r="AC145" s="484" t="s">
        <v>695</v>
      </c>
    </row>
    <row r="146" spans="1:29" s="14" customFormat="1" ht="175.5" customHeight="1">
      <c r="A146" s="481" t="s">
        <v>222</v>
      </c>
      <c r="B146" s="128" t="s">
        <v>165</v>
      </c>
      <c r="C146" s="128" t="s">
        <v>49</v>
      </c>
      <c r="D146" s="128" t="s">
        <v>72</v>
      </c>
      <c r="E146" s="130">
        <v>0.93</v>
      </c>
      <c r="F146" s="130">
        <v>1.1499999999999999</v>
      </c>
      <c r="G146" s="131"/>
      <c r="H146" s="131"/>
      <c r="I146" s="131"/>
      <c r="J146" s="131"/>
      <c r="K146" s="131"/>
      <c r="L146" s="131"/>
      <c r="M146" s="131"/>
      <c r="N146" s="131"/>
      <c r="O146" s="131"/>
      <c r="P146" s="131"/>
      <c r="Q146" s="132">
        <v>60</v>
      </c>
      <c r="R146" s="132">
        <v>73.8</v>
      </c>
      <c r="S146" s="128"/>
      <c r="T146" s="133">
        <v>45292</v>
      </c>
      <c r="U146" s="133" t="s">
        <v>166</v>
      </c>
      <c r="V146" s="128" t="s">
        <v>51</v>
      </c>
      <c r="W146" s="128" t="s">
        <v>52</v>
      </c>
      <c r="X146" s="135" t="s">
        <v>167</v>
      </c>
      <c r="Y146" s="135" t="s">
        <v>53</v>
      </c>
      <c r="Z146" s="135" t="s">
        <v>53</v>
      </c>
      <c r="AA146" s="135" t="s">
        <v>168</v>
      </c>
      <c r="AB146" s="135" t="s">
        <v>53</v>
      </c>
      <c r="AC146" s="485" t="s">
        <v>695</v>
      </c>
    </row>
    <row r="147" spans="1:29" s="14" customFormat="1" ht="175.5" customHeight="1">
      <c r="A147" s="486" t="s">
        <v>223</v>
      </c>
      <c r="B147" s="34" t="s">
        <v>165</v>
      </c>
      <c r="C147" s="34" t="s">
        <v>49</v>
      </c>
      <c r="D147" s="34" t="s">
        <v>72</v>
      </c>
      <c r="E147" s="80">
        <v>0.93</v>
      </c>
      <c r="F147" s="80">
        <v>1.1499999999999999</v>
      </c>
      <c r="G147" s="35"/>
      <c r="H147" s="35"/>
      <c r="I147" s="35"/>
      <c r="J147" s="35"/>
      <c r="K147" s="35"/>
      <c r="L147" s="35"/>
      <c r="M147" s="35"/>
      <c r="N147" s="35"/>
      <c r="O147" s="35"/>
      <c r="P147" s="35"/>
      <c r="Q147" s="38">
        <v>60</v>
      </c>
      <c r="R147" s="38">
        <v>73.8</v>
      </c>
      <c r="S147" s="34"/>
      <c r="T147" s="39">
        <v>45292</v>
      </c>
      <c r="U147" s="39" t="s">
        <v>166</v>
      </c>
      <c r="V147" s="34" t="s">
        <v>51</v>
      </c>
      <c r="W147" s="34" t="s">
        <v>52</v>
      </c>
      <c r="X147" s="42" t="s">
        <v>167</v>
      </c>
      <c r="Y147" s="42" t="s">
        <v>53</v>
      </c>
      <c r="Z147" s="42" t="s">
        <v>53</v>
      </c>
      <c r="AA147" s="42" t="s">
        <v>168</v>
      </c>
      <c r="AB147" s="42" t="s">
        <v>53</v>
      </c>
      <c r="AC147" s="484" t="s">
        <v>695</v>
      </c>
    </row>
    <row r="148" spans="1:29" s="14" customFormat="1" ht="175.5" customHeight="1">
      <c r="A148" s="481" t="s">
        <v>224</v>
      </c>
      <c r="B148" s="128" t="s">
        <v>165</v>
      </c>
      <c r="C148" s="128" t="s">
        <v>49</v>
      </c>
      <c r="D148" s="128" t="s">
        <v>72</v>
      </c>
      <c r="E148" s="130">
        <v>0.93</v>
      </c>
      <c r="F148" s="130">
        <v>1.1499999999999999</v>
      </c>
      <c r="G148" s="131"/>
      <c r="H148" s="131"/>
      <c r="I148" s="131"/>
      <c r="J148" s="131"/>
      <c r="K148" s="131"/>
      <c r="L148" s="131"/>
      <c r="M148" s="131"/>
      <c r="N148" s="131"/>
      <c r="O148" s="131"/>
      <c r="P148" s="131"/>
      <c r="Q148" s="132">
        <v>60</v>
      </c>
      <c r="R148" s="132">
        <v>73.8</v>
      </c>
      <c r="S148" s="128"/>
      <c r="T148" s="133">
        <v>45292</v>
      </c>
      <c r="U148" s="133" t="s">
        <v>166</v>
      </c>
      <c r="V148" s="128" t="s">
        <v>51</v>
      </c>
      <c r="W148" s="128" t="s">
        <v>52</v>
      </c>
      <c r="X148" s="135" t="s">
        <v>167</v>
      </c>
      <c r="Y148" s="135" t="s">
        <v>53</v>
      </c>
      <c r="Z148" s="135" t="s">
        <v>53</v>
      </c>
      <c r="AA148" s="135" t="s">
        <v>168</v>
      </c>
      <c r="AB148" s="135" t="s">
        <v>53</v>
      </c>
      <c r="AC148" s="485" t="s">
        <v>695</v>
      </c>
    </row>
    <row r="149" spans="1:29" s="14" customFormat="1" ht="175.5" customHeight="1">
      <c r="A149" s="486" t="s">
        <v>225</v>
      </c>
      <c r="B149" s="34" t="s">
        <v>165</v>
      </c>
      <c r="C149" s="34" t="s">
        <v>49</v>
      </c>
      <c r="D149" s="34" t="s">
        <v>72</v>
      </c>
      <c r="E149" s="80">
        <v>0.93</v>
      </c>
      <c r="F149" s="80">
        <v>1.1499999999999999</v>
      </c>
      <c r="G149" s="35"/>
      <c r="H149" s="35"/>
      <c r="I149" s="35"/>
      <c r="J149" s="35"/>
      <c r="K149" s="35"/>
      <c r="L149" s="35"/>
      <c r="M149" s="35"/>
      <c r="N149" s="35"/>
      <c r="O149" s="35"/>
      <c r="P149" s="35"/>
      <c r="Q149" s="38">
        <v>60</v>
      </c>
      <c r="R149" s="38">
        <v>73.8</v>
      </c>
      <c r="S149" s="34"/>
      <c r="T149" s="39">
        <v>45292</v>
      </c>
      <c r="U149" s="39" t="s">
        <v>166</v>
      </c>
      <c r="V149" s="34" t="s">
        <v>51</v>
      </c>
      <c r="W149" s="34" t="s">
        <v>52</v>
      </c>
      <c r="X149" s="42" t="s">
        <v>167</v>
      </c>
      <c r="Y149" s="42" t="s">
        <v>53</v>
      </c>
      <c r="Z149" s="42" t="s">
        <v>53</v>
      </c>
      <c r="AA149" s="42" t="s">
        <v>168</v>
      </c>
      <c r="AB149" s="42" t="s">
        <v>53</v>
      </c>
      <c r="AC149" s="484" t="s">
        <v>695</v>
      </c>
    </row>
    <row r="150" spans="1:29" s="14" customFormat="1" ht="175.5" customHeight="1">
      <c r="A150" s="481" t="s">
        <v>226</v>
      </c>
      <c r="B150" s="128" t="s">
        <v>165</v>
      </c>
      <c r="C150" s="128" t="s">
        <v>49</v>
      </c>
      <c r="D150" s="128" t="s">
        <v>72</v>
      </c>
      <c r="E150" s="130">
        <v>0.93</v>
      </c>
      <c r="F150" s="130">
        <v>1.1499999999999999</v>
      </c>
      <c r="G150" s="131"/>
      <c r="H150" s="131"/>
      <c r="I150" s="131"/>
      <c r="J150" s="131"/>
      <c r="K150" s="131"/>
      <c r="L150" s="131"/>
      <c r="M150" s="131"/>
      <c r="N150" s="131"/>
      <c r="O150" s="131"/>
      <c r="P150" s="131"/>
      <c r="Q150" s="132">
        <v>60</v>
      </c>
      <c r="R150" s="132">
        <v>73.8</v>
      </c>
      <c r="S150" s="128"/>
      <c r="T150" s="133">
        <v>45292</v>
      </c>
      <c r="U150" s="133" t="s">
        <v>166</v>
      </c>
      <c r="V150" s="128" t="s">
        <v>51</v>
      </c>
      <c r="W150" s="128" t="s">
        <v>52</v>
      </c>
      <c r="X150" s="135" t="s">
        <v>167</v>
      </c>
      <c r="Y150" s="135" t="s">
        <v>53</v>
      </c>
      <c r="Z150" s="135" t="s">
        <v>53</v>
      </c>
      <c r="AA150" s="135" t="s">
        <v>168</v>
      </c>
      <c r="AB150" s="135" t="s">
        <v>53</v>
      </c>
      <c r="AC150" s="485" t="s">
        <v>695</v>
      </c>
    </row>
    <row r="151" spans="1:29" s="14" customFormat="1" ht="175.5" customHeight="1">
      <c r="A151" s="486" t="s">
        <v>227</v>
      </c>
      <c r="B151" s="34" t="s">
        <v>165</v>
      </c>
      <c r="C151" s="34" t="s">
        <v>49</v>
      </c>
      <c r="D151" s="34" t="s">
        <v>72</v>
      </c>
      <c r="E151" s="80">
        <v>0.93</v>
      </c>
      <c r="F151" s="80">
        <v>1.1499999999999999</v>
      </c>
      <c r="G151" s="35"/>
      <c r="H151" s="35"/>
      <c r="I151" s="35"/>
      <c r="J151" s="35"/>
      <c r="K151" s="35"/>
      <c r="L151" s="35"/>
      <c r="M151" s="35"/>
      <c r="N151" s="35"/>
      <c r="O151" s="35"/>
      <c r="P151" s="35"/>
      <c r="Q151" s="38">
        <v>60</v>
      </c>
      <c r="R151" s="38">
        <v>73.8</v>
      </c>
      <c r="S151" s="34"/>
      <c r="T151" s="39">
        <v>45292</v>
      </c>
      <c r="U151" s="39" t="s">
        <v>166</v>
      </c>
      <c r="V151" s="34" t="s">
        <v>51</v>
      </c>
      <c r="W151" s="34" t="s">
        <v>52</v>
      </c>
      <c r="X151" s="42" t="s">
        <v>167</v>
      </c>
      <c r="Y151" s="42" t="s">
        <v>53</v>
      </c>
      <c r="Z151" s="42" t="s">
        <v>53</v>
      </c>
      <c r="AA151" s="42" t="s">
        <v>168</v>
      </c>
      <c r="AB151" s="42" t="s">
        <v>53</v>
      </c>
      <c r="AC151" s="484" t="s">
        <v>695</v>
      </c>
    </row>
    <row r="152" spans="1:29" s="14" customFormat="1" ht="175.5" customHeight="1">
      <c r="A152" s="481" t="s">
        <v>228</v>
      </c>
      <c r="B152" s="128" t="s">
        <v>165</v>
      </c>
      <c r="C152" s="128" t="s">
        <v>49</v>
      </c>
      <c r="D152" s="128" t="s">
        <v>72</v>
      </c>
      <c r="E152" s="130">
        <v>0.93</v>
      </c>
      <c r="F152" s="130">
        <v>1.1499999999999999</v>
      </c>
      <c r="G152" s="131"/>
      <c r="H152" s="131"/>
      <c r="I152" s="131"/>
      <c r="J152" s="131"/>
      <c r="K152" s="131"/>
      <c r="L152" s="131"/>
      <c r="M152" s="131"/>
      <c r="N152" s="131"/>
      <c r="O152" s="131"/>
      <c r="P152" s="131"/>
      <c r="Q152" s="132">
        <v>60</v>
      </c>
      <c r="R152" s="132">
        <v>73.8</v>
      </c>
      <c r="S152" s="128"/>
      <c r="T152" s="133">
        <v>45292</v>
      </c>
      <c r="U152" s="133" t="s">
        <v>166</v>
      </c>
      <c r="V152" s="128" t="s">
        <v>51</v>
      </c>
      <c r="W152" s="128" t="s">
        <v>52</v>
      </c>
      <c r="X152" s="135" t="s">
        <v>167</v>
      </c>
      <c r="Y152" s="135" t="s">
        <v>53</v>
      </c>
      <c r="Z152" s="135" t="s">
        <v>53</v>
      </c>
      <c r="AA152" s="135" t="s">
        <v>168</v>
      </c>
      <c r="AB152" s="135" t="s">
        <v>53</v>
      </c>
      <c r="AC152" s="485" t="s">
        <v>695</v>
      </c>
    </row>
    <row r="153" spans="1:29" s="14" customFormat="1" ht="175.5" customHeight="1">
      <c r="A153" s="483" t="s">
        <v>777</v>
      </c>
      <c r="B153" s="41" t="s">
        <v>779</v>
      </c>
      <c r="C153" s="41" t="s">
        <v>49</v>
      </c>
      <c r="D153" s="41" t="s">
        <v>780</v>
      </c>
      <c r="E153" s="49">
        <v>1.0293000000000001</v>
      </c>
      <c r="F153" s="49">
        <v>1.2722</v>
      </c>
      <c r="G153" s="46"/>
      <c r="H153" s="46"/>
      <c r="I153" s="46"/>
      <c r="J153" s="46"/>
      <c r="K153" s="46"/>
      <c r="L153" s="46"/>
      <c r="M153" s="46"/>
      <c r="N153" s="46"/>
      <c r="O153" s="46"/>
      <c r="P153" s="46"/>
      <c r="Q153" s="40">
        <v>0</v>
      </c>
      <c r="R153" s="40">
        <v>0</v>
      </c>
      <c r="S153" s="41"/>
      <c r="T153" s="48">
        <v>45505</v>
      </c>
      <c r="U153" s="48"/>
      <c r="V153" s="41" t="s">
        <v>51</v>
      </c>
      <c r="W153" s="41" t="s">
        <v>52</v>
      </c>
      <c r="X153" s="41"/>
      <c r="Y153" s="41"/>
      <c r="Z153" s="41"/>
      <c r="AA153" s="41" t="s">
        <v>781</v>
      </c>
      <c r="AB153" s="41"/>
      <c r="AC153" s="484" t="s">
        <v>778</v>
      </c>
    </row>
    <row r="154" spans="1:29" s="14" customFormat="1" ht="175.5" customHeight="1">
      <c r="A154" s="481" t="s">
        <v>229</v>
      </c>
      <c r="B154" s="129" t="s">
        <v>939</v>
      </c>
      <c r="C154" s="128"/>
      <c r="D154" s="128" t="s">
        <v>50</v>
      </c>
      <c r="E154" s="130">
        <v>0.59470999999999996</v>
      </c>
      <c r="F154" s="130">
        <v>0.73150000000000004</v>
      </c>
      <c r="G154" s="131"/>
      <c r="H154" s="131"/>
      <c r="I154" s="131"/>
      <c r="J154" s="131"/>
      <c r="K154" s="131"/>
      <c r="L154" s="131"/>
      <c r="M154" s="131"/>
      <c r="N154" s="131"/>
      <c r="O154" s="131"/>
      <c r="P154" s="131"/>
      <c r="Q154" s="132"/>
      <c r="R154" s="132"/>
      <c r="S154" s="128" t="s">
        <v>231</v>
      </c>
      <c r="T154" s="133">
        <v>45658</v>
      </c>
      <c r="U154" s="133">
        <v>46022</v>
      </c>
      <c r="V154" s="128" t="s">
        <v>51</v>
      </c>
      <c r="W154" s="128" t="s">
        <v>59</v>
      </c>
      <c r="X154" s="135"/>
      <c r="Y154" s="135" t="s">
        <v>53</v>
      </c>
      <c r="Z154" s="135" t="s">
        <v>53</v>
      </c>
      <c r="AA154" s="135" t="s">
        <v>739</v>
      </c>
      <c r="AB154" s="135"/>
      <c r="AC154" s="482" t="s">
        <v>230</v>
      </c>
    </row>
    <row r="155" spans="1:29" s="14" customFormat="1" ht="175.5" customHeight="1">
      <c r="A155" s="486" t="s">
        <v>232</v>
      </c>
      <c r="B155" s="41" t="s">
        <v>940</v>
      </c>
      <c r="C155" s="34" t="s">
        <v>49</v>
      </c>
      <c r="D155" s="34" t="s">
        <v>50</v>
      </c>
      <c r="E155" s="80">
        <v>1.4950000000000001</v>
      </c>
      <c r="F155" s="80">
        <v>1.845</v>
      </c>
      <c r="G155" s="35"/>
      <c r="H155" s="35"/>
      <c r="I155" s="35"/>
      <c r="J155" s="35"/>
      <c r="K155" s="35"/>
      <c r="L155" s="35"/>
      <c r="M155" s="35"/>
      <c r="N155" s="35"/>
      <c r="O155" s="35"/>
      <c r="P155" s="35"/>
      <c r="Q155" s="38">
        <v>50</v>
      </c>
      <c r="R155" s="38">
        <v>61.5</v>
      </c>
      <c r="S155" s="34" t="s">
        <v>233</v>
      </c>
      <c r="T155" s="39">
        <v>44927</v>
      </c>
      <c r="U155" s="39"/>
      <c r="V155" s="34" t="s">
        <v>51</v>
      </c>
      <c r="W155" s="34" t="s">
        <v>59</v>
      </c>
      <c r="X155" s="42" t="s">
        <v>53</v>
      </c>
      <c r="Y155" s="42" t="s">
        <v>53</v>
      </c>
      <c r="Z155" s="42" t="s">
        <v>53</v>
      </c>
      <c r="AA155" s="42" t="s">
        <v>234</v>
      </c>
      <c r="AB155" s="42" t="s">
        <v>235</v>
      </c>
      <c r="AC155" s="484" t="s">
        <v>941</v>
      </c>
    </row>
    <row r="156" spans="1:29" s="14" customFormat="1" ht="175.5" customHeight="1">
      <c r="A156" s="481" t="s">
        <v>232</v>
      </c>
      <c r="B156" s="129" t="s">
        <v>940</v>
      </c>
      <c r="C156" s="128" t="s">
        <v>236</v>
      </c>
      <c r="D156" s="128" t="s">
        <v>50</v>
      </c>
      <c r="E156" s="130">
        <v>1.4950000000000001</v>
      </c>
      <c r="F156" s="130">
        <v>1.845</v>
      </c>
      <c r="G156" s="131"/>
      <c r="H156" s="131"/>
      <c r="I156" s="131"/>
      <c r="J156" s="131"/>
      <c r="K156" s="131"/>
      <c r="L156" s="131"/>
      <c r="M156" s="131"/>
      <c r="N156" s="131"/>
      <c r="O156" s="131"/>
      <c r="P156" s="131"/>
      <c r="Q156" s="132">
        <v>70</v>
      </c>
      <c r="R156" s="132">
        <v>86.1</v>
      </c>
      <c r="S156" s="128" t="s">
        <v>233</v>
      </c>
      <c r="T156" s="133">
        <v>44927</v>
      </c>
      <c r="U156" s="133"/>
      <c r="V156" s="128" t="s">
        <v>51</v>
      </c>
      <c r="W156" s="128" t="s">
        <v>59</v>
      </c>
      <c r="X156" s="135" t="s">
        <v>53</v>
      </c>
      <c r="Y156" s="135" t="s">
        <v>53</v>
      </c>
      <c r="Z156" s="135" t="s">
        <v>53</v>
      </c>
      <c r="AA156" s="135" t="s">
        <v>234</v>
      </c>
      <c r="AB156" s="135" t="s">
        <v>235</v>
      </c>
      <c r="AC156" s="485" t="s">
        <v>941</v>
      </c>
    </row>
    <row r="157" spans="1:29" s="14" customFormat="1" ht="175.5" customHeight="1">
      <c r="A157" s="486" t="s">
        <v>237</v>
      </c>
      <c r="B157" s="34" t="s">
        <v>239</v>
      </c>
      <c r="C157" s="34" t="s">
        <v>49</v>
      </c>
      <c r="D157" s="34" t="s">
        <v>50</v>
      </c>
      <c r="E157" s="80">
        <v>0.64900000000000002</v>
      </c>
      <c r="F157" s="80">
        <v>0.79827000000000004</v>
      </c>
      <c r="G157" s="52"/>
      <c r="H157" s="52"/>
      <c r="I157" s="52"/>
      <c r="J157" s="35"/>
      <c r="K157" s="35"/>
      <c r="L157" s="52"/>
      <c r="M157" s="52"/>
      <c r="N157" s="52"/>
      <c r="O157" s="52"/>
      <c r="P157" s="52"/>
      <c r="Q157" s="38">
        <v>25</v>
      </c>
      <c r="R157" s="38">
        <v>30.75</v>
      </c>
      <c r="S157" s="34" t="s">
        <v>240</v>
      </c>
      <c r="T157" s="39">
        <v>45108</v>
      </c>
      <c r="U157" s="39"/>
      <c r="V157" s="34" t="s">
        <v>51</v>
      </c>
      <c r="W157" s="34" t="s">
        <v>59</v>
      </c>
      <c r="X157" s="42" t="s">
        <v>53</v>
      </c>
      <c r="Y157" s="42" t="s">
        <v>240</v>
      </c>
      <c r="Z157" s="42" t="s">
        <v>53</v>
      </c>
      <c r="AA157" s="42" t="s">
        <v>241</v>
      </c>
      <c r="AB157" s="42"/>
      <c r="AC157" s="487" t="s">
        <v>238</v>
      </c>
    </row>
    <row r="158" spans="1:29" s="14" customFormat="1" ht="175.5" customHeight="1">
      <c r="A158" s="481" t="s">
        <v>242</v>
      </c>
      <c r="B158" s="128" t="s">
        <v>244</v>
      </c>
      <c r="C158" s="128" t="s">
        <v>49</v>
      </c>
      <c r="D158" s="128" t="s">
        <v>50</v>
      </c>
      <c r="E158" s="130">
        <v>1.1499999999999999</v>
      </c>
      <c r="F158" s="130">
        <v>1.4206499999999997</v>
      </c>
      <c r="G158" s="131"/>
      <c r="H158" s="131"/>
      <c r="I158" s="131"/>
      <c r="J158" s="131"/>
      <c r="K158" s="131"/>
      <c r="L158" s="131"/>
      <c r="M158" s="131"/>
      <c r="N158" s="131"/>
      <c r="O158" s="131"/>
      <c r="P158" s="131"/>
      <c r="Q158" s="132">
        <v>205</v>
      </c>
      <c r="R158" s="132">
        <f>Q158*1.23</f>
        <v>252.15</v>
      </c>
      <c r="S158" s="128" t="s">
        <v>245</v>
      </c>
      <c r="T158" s="133">
        <v>45658</v>
      </c>
      <c r="U158" s="133">
        <v>46022</v>
      </c>
      <c r="V158" s="128" t="s">
        <v>51</v>
      </c>
      <c r="W158" s="128" t="s">
        <v>59</v>
      </c>
      <c r="X158" s="138" t="s">
        <v>684</v>
      </c>
      <c r="Y158" s="135" t="s">
        <v>53</v>
      </c>
      <c r="Z158" s="135" t="s">
        <v>53</v>
      </c>
      <c r="AA158" s="135" t="s">
        <v>246</v>
      </c>
      <c r="AB158" s="135" t="s">
        <v>53</v>
      </c>
      <c r="AC158" s="482" t="s">
        <v>243</v>
      </c>
    </row>
    <row r="159" spans="1:29" s="14" customFormat="1" ht="175.5" customHeight="1">
      <c r="A159" s="486" t="s">
        <v>242</v>
      </c>
      <c r="B159" s="34" t="s">
        <v>244</v>
      </c>
      <c r="C159" s="34" t="s">
        <v>247</v>
      </c>
      <c r="D159" s="34" t="s">
        <v>50</v>
      </c>
      <c r="E159" s="80">
        <v>1.1499999999999999</v>
      </c>
      <c r="F159" s="80">
        <v>1.4206499999999997</v>
      </c>
      <c r="G159" s="35"/>
      <c r="H159" s="35"/>
      <c r="I159" s="35"/>
      <c r="J159" s="35"/>
      <c r="K159" s="35"/>
      <c r="L159" s="35"/>
      <c r="M159" s="35"/>
      <c r="N159" s="35"/>
      <c r="O159" s="35"/>
      <c r="P159" s="35"/>
      <c r="Q159" s="38">
        <v>205</v>
      </c>
      <c r="R159" s="38">
        <f>Q159*1.23</f>
        <v>252.15</v>
      </c>
      <c r="S159" s="34" t="s">
        <v>245</v>
      </c>
      <c r="T159" s="39">
        <v>45658</v>
      </c>
      <c r="U159" s="39">
        <v>46022</v>
      </c>
      <c r="V159" s="34" t="s">
        <v>51</v>
      </c>
      <c r="W159" s="34" t="s">
        <v>59</v>
      </c>
      <c r="X159" s="40" t="s">
        <v>684</v>
      </c>
      <c r="Y159" s="42" t="s">
        <v>248</v>
      </c>
      <c r="Z159" s="42" t="s">
        <v>53</v>
      </c>
      <c r="AA159" s="42" t="s">
        <v>246</v>
      </c>
      <c r="AB159" s="42" t="s">
        <v>249</v>
      </c>
      <c r="AC159" s="487" t="s">
        <v>243</v>
      </c>
    </row>
    <row r="160" spans="1:29" s="14" customFormat="1" ht="175.5" customHeight="1">
      <c r="A160" s="481" t="s">
        <v>242</v>
      </c>
      <c r="B160" s="128" t="s">
        <v>244</v>
      </c>
      <c r="C160" s="128" t="s">
        <v>236</v>
      </c>
      <c r="D160" s="128" t="s">
        <v>50</v>
      </c>
      <c r="E160" s="130">
        <v>1.1499999999999999</v>
      </c>
      <c r="F160" s="130">
        <v>1.4206499999999997</v>
      </c>
      <c r="G160" s="131"/>
      <c r="H160" s="131"/>
      <c r="I160" s="131"/>
      <c r="J160" s="131"/>
      <c r="K160" s="131"/>
      <c r="L160" s="131"/>
      <c r="M160" s="131"/>
      <c r="N160" s="131"/>
      <c r="O160" s="131"/>
      <c r="P160" s="131"/>
      <c r="Q160" s="132">
        <v>205</v>
      </c>
      <c r="R160" s="132">
        <f>Q160*1.23</f>
        <v>252.15</v>
      </c>
      <c r="S160" s="128" t="s">
        <v>245</v>
      </c>
      <c r="T160" s="133">
        <v>45658</v>
      </c>
      <c r="U160" s="133">
        <v>46022</v>
      </c>
      <c r="V160" s="128" t="s">
        <v>51</v>
      </c>
      <c r="W160" s="128" t="s">
        <v>59</v>
      </c>
      <c r="X160" s="138" t="s">
        <v>684</v>
      </c>
      <c r="Y160" s="135" t="s">
        <v>53</v>
      </c>
      <c r="Z160" s="135" t="s">
        <v>53</v>
      </c>
      <c r="AA160" s="135" t="s">
        <v>246</v>
      </c>
      <c r="AB160" s="135" t="s">
        <v>53</v>
      </c>
      <c r="AC160" s="482" t="s">
        <v>243</v>
      </c>
    </row>
    <row r="161" spans="1:29" s="14" customFormat="1" ht="175.5" customHeight="1">
      <c r="A161" s="486" t="s">
        <v>242</v>
      </c>
      <c r="B161" s="34" t="s">
        <v>244</v>
      </c>
      <c r="C161" s="34" t="s">
        <v>250</v>
      </c>
      <c r="D161" s="34" t="s">
        <v>50</v>
      </c>
      <c r="E161" s="80">
        <v>1.1499999999999999</v>
      </c>
      <c r="F161" s="80">
        <v>1.4206499999999997</v>
      </c>
      <c r="G161" s="35"/>
      <c r="H161" s="35"/>
      <c r="I161" s="35"/>
      <c r="J161" s="35"/>
      <c r="K161" s="35"/>
      <c r="L161" s="35"/>
      <c r="M161" s="35"/>
      <c r="N161" s="35"/>
      <c r="O161" s="35"/>
      <c r="P161" s="35"/>
      <c r="Q161" s="38">
        <v>205</v>
      </c>
      <c r="R161" s="38">
        <f>Q161*1.23</f>
        <v>252.15</v>
      </c>
      <c r="S161" s="34" t="s">
        <v>245</v>
      </c>
      <c r="T161" s="39">
        <v>45658</v>
      </c>
      <c r="U161" s="39">
        <v>46022</v>
      </c>
      <c r="V161" s="34" t="s">
        <v>51</v>
      </c>
      <c r="W161" s="34" t="s">
        <v>59</v>
      </c>
      <c r="X161" s="40" t="s">
        <v>684</v>
      </c>
      <c r="Y161" s="42" t="s">
        <v>248</v>
      </c>
      <c r="Z161" s="42" t="s">
        <v>53</v>
      </c>
      <c r="AA161" s="42" t="s">
        <v>246</v>
      </c>
      <c r="AB161" s="42" t="s">
        <v>249</v>
      </c>
      <c r="AC161" s="487" t="s">
        <v>243</v>
      </c>
    </row>
    <row r="162" spans="1:29" s="14" customFormat="1" ht="175.5" customHeight="1">
      <c r="A162" s="481" t="s">
        <v>251</v>
      </c>
      <c r="B162" s="128" t="s">
        <v>85</v>
      </c>
      <c r="C162" s="128" t="s">
        <v>49</v>
      </c>
      <c r="D162" s="128" t="s">
        <v>50</v>
      </c>
      <c r="E162" s="130">
        <v>0.55920000000000003</v>
      </c>
      <c r="F162" s="130">
        <v>0.68799999999999994</v>
      </c>
      <c r="G162" s="131"/>
      <c r="H162" s="131"/>
      <c r="I162" s="131"/>
      <c r="J162" s="131"/>
      <c r="K162" s="131"/>
      <c r="L162" s="131"/>
      <c r="M162" s="131"/>
      <c r="N162" s="131"/>
      <c r="O162" s="131"/>
      <c r="P162" s="131"/>
      <c r="Q162" s="132">
        <v>0</v>
      </c>
      <c r="R162" s="132">
        <v>0</v>
      </c>
      <c r="S162" s="128"/>
      <c r="T162" s="133">
        <v>45658</v>
      </c>
      <c r="U162" s="133">
        <v>46022</v>
      </c>
      <c r="V162" s="128" t="s">
        <v>51</v>
      </c>
      <c r="W162" s="128" t="s">
        <v>52</v>
      </c>
      <c r="X162" s="135"/>
      <c r="Y162" s="135" t="s">
        <v>53</v>
      </c>
      <c r="Z162" s="135" t="s">
        <v>53</v>
      </c>
      <c r="AA162" s="135" t="s">
        <v>253</v>
      </c>
      <c r="AB162" s="135"/>
      <c r="AC162" s="482" t="s">
        <v>252</v>
      </c>
    </row>
    <row r="163" spans="1:29" s="14" customFormat="1" ht="175.5" customHeight="1">
      <c r="A163" s="486" t="s">
        <v>254</v>
      </c>
      <c r="B163" s="34" t="s">
        <v>165</v>
      </c>
      <c r="C163" s="34" t="s">
        <v>49</v>
      </c>
      <c r="D163" s="34" t="s">
        <v>50</v>
      </c>
      <c r="E163" s="80">
        <v>0.76156999999999997</v>
      </c>
      <c r="F163" s="80">
        <v>0.94289999999999996</v>
      </c>
      <c r="G163" s="35"/>
      <c r="H163" s="35"/>
      <c r="I163" s="35"/>
      <c r="J163" s="35"/>
      <c r="K163" s="35"/>
      <c r="L163" s="35"/>
      <c r="M163" s="35"/>
      <c r="N163" s="35"/>
      <c r="O163" s="35"/>
      <c r="P163" s="35"/>
      <c r="Q163" s="38"/>
      <c r="R163" s="38"/>
      <c r="S163" s="34" t="s">
        <v>245</v>
      </c>
      <c r="T163" s="39">
        <v>45383</v>
      </c>
      <c r="U163" s="39"/>
      <c r="V163" s="34" t="s">
        <v>51</v>
      </c>
      <c r="W163" s="34" t="s">
        <v>52</v>
      </c>
      <c r="X163" s="42" t="s">
        <v>53</v>
      </c>
      <c r="Y163" s="42" t="s">
        <v>53</v>
      </c>
      <c r="Z163" s="42" t="s">
        <v>53</v>
      </c>
      <c r="AA163" s="42" t="s">
        <v>256</v>
      </c>
      <c r="AB163" s="42" t="s">
        <v>257</v>
      </c>
      <c r="AC163" s="484" t="s">
        <v>255</v>
      </c>
    </row>
    <row r="164" spans="1:29" s="14" customFormat="1" ht="175.5" customHeight="1">
      <c r="A164" s="481" t="s">
        <v>258</v>
      </c>
      <c r="B164" s="128" t="s">
        <v>259</v>
      </c>
      <c r="C164" s="128" t="s">
        <v>49</v>
      </c>
      <c r="D164" s="128" t="s">
        <v>159</v>
      </c>
      <c r="E164" s="130">
        <v>1.4750000000000001</v>
      </c>
      <c r="F164" s="130">
        <v>1.8204</v>
      </c>
      <c r="G164" s="131"/>
      <c r="H164" s="131"/>
      <c r="I164" s="131"/>
      <c r="J164" s="131"/>
      <c r="K164" s="131"/>
      <c r="L164" s="131"/>
      <c r="M164" s="131"/>
      <c r="N164" s="131"/>
      <c r="O164" s="131"/>
      <c r="P164" s="131"/>
      <c r="Q164" s="132">
        <v>98</v>
      </c>
      <c r="R164" s="132">
        <v>120.54</v>
      </c>
      <c r="S164" s="128" t="s">
        <v>53</v>
      </c>
      <c r="T164" s="133">
        <v>44927</v>
      </c>
      <c r="U164" s="133"/>
      <c r="V164" s="128" t="s">
        <v>51</v>
      </c>
      <c r="W164" s="128" t="s">
        <v>186</v>
      </c>
      <c r="X164" s="135" t="s">
        <v>53</v>
      </c>
      <c r="Y164" s="135" t="s">
        <v>53</v>
      </c>
      <c r="Z164" s="135" t="s">
        <v>53</v>
      </c>
      <c r="AA164" s="135" t="s">
        <v>260</v>
      </c>
      <c r="AB164" s="135"/>
      <c r="AC164" s="485" t="s">
        <v>649</v>
      </c>
    </row>
    <row r="165" spans="1:29" s="14" customFormat="1" ht="175.5" customHeight="1">
      <c r="A165" s="486" t="s">
        <v>258</v>
      </c>
      <c r="B165" s="34" t="s">
        <v>259</v>
      </c>
      <c r="C165" s="34" t="s">
        <v>49</v>
      </c>
      <c r="D165" s="34" t="s">
        <v>261</v>
      </c>
      <c r="E165" s="80">
        <v>1.4750000000000001</v>
      </c>
      <c r="F165" s="80">
        <v>1.8204</v>
      </c>
      <c r="G165" s="35"/>
      <c r="H165" s="35"/>
      <c r="I165" s="35"/>
      <c r="J165" s="35"/>
      <c r="K165" s="35"/>
      <c r="L165" s="35"/>
      <c r="M165" s="35"/>
      <c r="N165" s="35"/>
      <c r="O165" s="35"/>
      <c r="P165" s="35"/>
      <c r="Q165" s="38">
        <v>98</v>
      </c>
      <c r="R165" s="38">
        <v>120.54</v>
      </c>
      <c r="S165" s="34" t="s">
        <v>53</v>
      </c>
      <c r="T165" s="39">
        <v>44927</v>
      </c>
      <c r="U165" s="39"/>
      <c r="V165" s="34" t="s">
        <v>51</v>
      </c>
      <c r="W165" s="34" t="s">
        <v>186</v>
      </c>
      <c r="X165" s="42" t="s">
        <v>53</v>
      </c>
      <c r="Y165" s="42" t="s">
        <v>53</v>
      </c>
      <c r="Z165" s="42" t="s">
        <v>53</v>
      </c>
      <c r="AA165" s="42" t="s">
        <v>260</v>
      </c>
      <c r="AB165" s="42"/>
      <c r="AC165" s="484" t="s">
        <v>649</v>
      </c>
    </row>
    <row r="166" spans="1:29" s="14" customFormat="1" ht="175.5" customHeight="1">
      <c r="A166" s="481" t="s">
        <v>258</v>
      </c>
      <c r="B166" s="128" t="s">
        <v>259</v>
      </c>
      <c r="C166" s="128" t="s">
        <v>49</v>
      </c>
      <c r="D166" s="128" t="s">
        <v>112</v>
      </c>
      <c r="E166" s="130">
        <v>1.4750000000000001</v>
      </c>
      <c r="F166" s="130">
        <v>1.8204</v>
      </c>
      <c r="G166" s="131"/>
      <c r="H166" s="131"/>
      <c r="I166" s="131"/>
      <c r="J166" s="131"/>
      <c r="K166" s="131"/>
      <c r="L166" s="131"/>
      <c r="M166" s="131"/>
      <c r="N166" s="131"/>
      <c r="O166" s="131"/>
      <c r="P166" s="131"/>
      <c r="Q166" s="132">
        <v>98</v>
      </c>
      <c r="R166" s="132">
        <v>120.54</v>
      </c>
      <c r="S166" s="128" t="s">
        <v>53</v>
      </c>
      <c r="T166" s="133">
        <v>44927</v>
      </c>
      <c r="U166" s="133"/>
      <c r="V166" s="128" t="s">
        <v>51</v>
      </c>
      <c r="W166" s="128" t="s">
        <v>186</v>
      </c>
      <c r="X166" s="135" t="s">
        <v>53</v>
      </c>
      <c r="Y166" s="135" t="s">
        <v>53</v>
      </c>
      <c r="Z166" s="135" t="s">
        <v>53</v>
      </c>
      <c r="AA166" s="135" t="s">
        <v>260</v>
      </c>
      <c r="AB166" s="135"/>
      <c r="AC166" s="485" t="s">
        <v>649</v>
      </c>
    </row>
    <row r="167" spans="1:29" s="14" customFormat="1" ht="175.5" customHeight="1">
      <c r="A167" s="486" t="s">
        <v>258</v>
      </c>
      <c r="B167" s="34" t="s">
        <v>259</v>
      </c>
      <c r="C167" s="34" t="s">
        <v>49</v>
      </c>
      <c r="D167" s="34" t="s">
        <v>171</v>
      </c>
      <c r="E167" s="80">
        <v>1.4750000000000001</v>
      </c>
      <c r="F167" s="80">
        <v>1.8204</v>
      </c>
      <c r="G167" s="35"/>
      <c r="H167" s="35"/>
      <c r="I167" s="35"/>
      <c r="J167" s="35"/>
      <c r="K167" s="35"/>
      <c r="L167" s="35"/>
      <c r="M167" s="35"/>
      <c r="N167" s="35"/>
      <c r="O167" s="35"/>
      <c r="P167" s="35"/>
      <c r="Q167" s="38">
        <v>98</v>
      </c>
      <c r="R167" s="38">
        <v>120.54</v>
      </c>
      <c r="S167" s="34" t="s">
        <v>53</v>
      </c>
      <c r="T167" s="39">
        <v>44927</v>
      </c>
      <c r="U167" s="39"/>
      <c r="V167" s="34" t="s">
        <v>51</v>
      </c>
      <c r="W167" s="34" t="s">
        <v>186</v>
      </c>
      <c r="X167" s="42" t="s">
        <v>53</v>
      </c>
      <c r="Y167" s="42" t="s">
        <v>53</v>
      </c>
      <c r="Z167" s="42" t="s">
        <v>53</v>
      </c>
      <c r="AA167" s="42" t="s">
        <v>260</v>
      </c>
      <c r="AB167" s="42"/>
      <c r="AC167" s="484" t="s">
        <v>649</v>
      </c>
    </row>
    <row r="168" spans="1:29" s="14" customFormat="1" ht="175.5" customHeight="1">
      <c r="A168" s="488" t="s">
        <v>764</v>
      </c>
      <c r="B168" s="129" t="s">
        <v>766</v>
      </c>
      <c r="C168" s="129" t="s">
        <v>49</v>
      </c>
      <c r="D168" s="129" t="s">
        <v>159</v>
      </c>
      <c r="E168" s="140">
        <v>1.4750000000000001</v>
      </c>
      <c r="F168" s="140">
        <v>1.8204</v>
      </c>
      <c r="G168" s="141"/>
      <c r="H168" s="141"/>
      <c r="I168" s="141"/>
      <c r="J168" s="141"/>
      <c r="K168" s="141"/>
      <c r="L168" s="141"/>
      <c r="M168" s="141"/>
      <c r="N168" s="141"/>
      <c r="O168" s="141"/>
      <c r="P168" s="141"/>
      <c r="Q168" s="138">
        <v>98</v>
      </c>
      <c r="R168" s="138">
        <v>120.54</v>
      </c>
      <c r="S168" s="129" t="s">
        <v>737</v>
      </c>
      <c r="T168" s="143">
        <v>44927</v>
      </c>
      <c r="U168" s="143"/>
      <c r="V168" s="129" t="s">
        <v>51</v>
      </c>
      <c r="W168" s="129" t="s">
        <v>186</v>
      </c>
      <c r="X168" s="129" t="s">
        <v>737</v>
      </c>
      <c r="Y168" s="129" t="s">
        <v>737</v>
      </c>
      <c r="Z168" s="129" t="s">
        <v>737</v>
      </c>
      <c r="AA168" s="129" t="s">
        <v>767</v>
      </c>
      <c r="AB168" s="129"/>
      <c r="AC168" s="485" t="s">
        <v>765</v>
      </c>
    </row>
    <row r="169" spans="1:29" s="14" customFormat="1" ht="175.5" customHeight="1">
      <c r="A169" s="483" t="s">
        <v>764</v>
      </c>
      <c r="B169" s="41" t="s">
        <v>766</v>
      </c>
      <c r="C169" s="41" t="s">
        <v>49</v>
      </c>
      <c r="D169" s="41" t="s">
        <v>112</v>
      </c>
      <c r="E169" s="49">
        <v>1.4750000000000001</v>
      </c>
      <c r="F169" s="49">
        <v>1.8204</v>
      </c>
      <c r="G169" s="46"/>
      <c r="H169" s="46"/>
      <c r="I169" s="46"/>
      <c r="J169" s="46"/>
      <c r="K169" s="46"/>
      <c r="L169" s="46"/>
      <c r="M169" s="46"/>
      <c r="N169" s="46"/>
      <c r="O169" s="46"/>
      <c r="P169" s="46"/>
      <c r="Q169" s="40">
        <v>98</v>
      </c>
      <c r="R169" s="40">
        <v>120.54</v>
      </c>
      <c r="S169" s="41" t="s">
        <v>737</v>
      </c>
      <c r="T169" s="48">
        <v>44927</v>
      </c>
      <c r="U169" s="48"/>
      <c r="V169" s="41" t="s">
        <v>51</v>
      </c>
      <c r="W169" s="41" t="s">
        <v>186</v>
      </c>
      <c r="X169" s="41" t="s">
        <v>737</v>
      </c>
      <c r="Y169" s="41" t="s">
        <v>737</v>
      </c>
      <c r="Z169" s="41" t="s">
        <v>737</v>
      </c>
      <c r="AA169" s="41" t="s">
        <v>767</v>
      </c>
      <c r="AB169" s="41"/>
      <c r="AC169" s="484" t="s">
        <v>765</v>
      </c>
    </row>
    <row r="170" spans="1:29" s="14" customFormat="1" ht="175.5" customHeight="1">
      <c r="A170" s="488" t="s">
        <v>764</v>
      </c>
      <c r="B170" s="129" t="s">
        <v>766</v>
      </c>
      <c r="C170" s="129" t="s">
        <v>49</v>
      </c>
      <c r="D170" s="129" t="s">
        <v>171</v>
      </c>
      <c r="E170" s="140">
        <v>1.4750000000000001</v>
      </c>
      <c r="F170" s="140">
        <v>1.8204</v>
      </c>
      <c r="G170" s="141"/>
      <c r="H170" s="141"/>
      <c r="I170" s="141"/>
      <c r="J170" s="141"/>
      <c r="K170" s="141"/>
      <c r="L170" s="141"/>
      <c r="M170" s="141"/>
      <c r="N170" s="141"/>
      <c r="O170" s="141"/>
      <c r="P170" s="141"/>
      <c r="Q170" s="138">
        <v>98</v>
      </c>
      <c r="R170" s="138">
        <v>120.54</v>
      </c>
      <c r="S170" s="129" t="s">
        <v>737</v>
      </c>
      <c r="T170" s="143">
        <v>44927</v>
      </c>
      <c r="U170" s="143"/>
      <c r="V170" s="129" t="s">
        <v>51</v>
      </c>
      <c r="W170" s="129" t="s">
        <v>186</v>
      </c>
      <c r="X170" s="129" t="s">
        <v>737</v>
      </c>
      <c r="Y170" s="129" t="s">
        <v>737</v>
      </c>
      <c r="Z170" s="129" t="s">
        <v>737</v>
      </c>
      <c r="AA170" s="129" t="s">
        <v>767</v>
      </c>
      <c r="AB170" s="129"/>
      <c r="AC170" s="485" t="s">
        <v>765</v>
      </c>
    </row>
    <row r="171" spans="1:29" s="14" customFormat="1" ht="175.5" customHeight="1">
      <c r="A171" s="483" t="s">
        <v>764</v>
      </c>
      <c r="B171" s="41" t="s">
        <v>768</v>
      </c>
      <c r="C171" s="41" t="s">
        <v>49</v>
      </c>
      <c r="D171" s="41" t="s">
        <v>171</v>
      </c>
      <c r="E171" s="49">
        <v>1.0750000000000002</v>
      </c>
      <c r="F171" s="49">
        <v>1.3284</v>
      </c>
      <c r="G171" s="46"/>
      <c r="H171" s="46"/>
      <c r="I171" s="46"/>
      <c r="J171" s="46"/>
      <c r="K171" s="46"/>
      <c r="L171" s="46"/>
      <c r="M171" s="46"/>
      <c r="N171" s="46"/>
      <c r="O171" s="46"/>
      <c r="P171" s="46"/>
      <c r="Q171" s="40">
        <v>98</v>
      </c>
      <c r="R171" s="40">
        <v>120.54</v>
      </c>
      <c r="S171" s="41" t="s">
        <v>737</v>
      </c>
      <c r="T171" s="48">
        <v>45017</v>
      </c>
      <c r="U171" s="48"/>
      <c r="V171" s="41" t="s">
        <v>51</v>
      </c>
      <c r="W171" s="41" t="s">
        <v>186</v>
      </c>
      <c r="X171" s="41" t="s">
        <v>737</v>
      </c>
      <c r="Y171" s="41" t="s">
        <v>737</v>
      </c>
      <c r="Z171" s="41" t="s">
        <v>737</v>
      </c>
      <c r="AA171" s="41" t="s">
        <v>767</v>
      </c>
      <c r="AB171" s="41"/>
      <c r="AC171" s="484" t="s">
        <v>765</v>
      </c>
    </row>
    <row r="172" spans="1:29" s="14" customFormat="1" ht="175.5" customHeight="1">
      <c r="A172" s="488" t="s">
        <v>764</v>
      </c>
      <c r="B172" s="129" t="s">
        <v>768</v>
      </c>
      <c r="C172" s="129" t="s">
        <v>49</v>
      </c>
      <c r="D172" s="129" t="s">
        <v>171</v>
      </c>
      <c r="E172" s="140">
        <v>1.0750000000000002</v>
      </c>
      <c r="F172" s="140">
        <v>1.3284</v>
      </c>
      <c r="G172" s="141"/>
      <c r="H172" s="141"/>
      <c r="I172" s="141"/>
      <c r="J172" s="141"/>
      <c r="K172" s="141"/>
      <c r="L172" s="141"/>
      <c r="M172" s="141"/>
      <c r="N172" s="141"/>
      <c r="O172" s="141"/>
      <c r="P172" s="141"/>
      <c r="Q172" s="138">
        <v>98</v>
      </c>
      <c r="R172" s="138">
        <v>120.54</v>
      </c>
      <c r="S172" s="129" t="s">
        <v>737</v>
      </c>
      <c r="T172" s="143">
        <v>45536</v>
      </c>
      <c r="U172" s="143"/>
      <c r="V172" s="129" t="s">
        <v>51</v>
      </c>
      <c r="W172" s="129" t="s">
        <v>186</v>
      </c>
      <c r="X172" s="129" t="s">
        <v>737</v>
      </c>
      <c r="Y172" s="129" t="s">
        <v>737</v>
      </c>
      <c r="Z172" s="129" t="s">
        <v>737</v>
      </c>
      <c r="AA172" s="129" t="s">
        <v>767</v>
      </c>
      <c r="AB172" s="129"/>
      <c r="AC172" s="485" t="s">
        <v>765</v>
      </c>
    </row>
    <row r="173" spans="1:29" s="14" customFormat="1" ht="175.5" customHeight="1">
      <c r="A173" s="483" t="s">
        <v>764</v>
      </c>
      <c r="B173" s="41" t="s">
        <v>770</v>
      </c>
      <c r="C173" s="41" t="s">
        <v>49</v>
      </c>
      <c r="D173" s="41" t="s">
        <v>171</v>
      </c>
      <c r="E173" s="49">
        <v>0.69299999999999995</v>
      </c>
      <c r="F173" s="49">
        <v>0.85850000000000004</v>
      </c>
      <c r="G173" s="46"/>
      <c r="H173" s="46"/>
      <c r="I173" s="46"/>
      <c r="J173" s="46"/>
      <c r="K173" s="46"/>
      <c r="L173" s="46"/>
      <c r="M173" s="46"/>
      <c r="N173" s="46"/>
      <c r="O173" s="46"/>
      <c r="P173" s="46"/>
      <c r="Q173" s="40">
        <v>98</v>
      </c>
      <c r="R173" s="40">
        <v>120.54</v>
      </c>
      <c r="S173" s="41" t="s">
        <v>737</v>
      </c>
      <c r="T173" s="48">
        <v>45658</v>
      </c>
      <c r="U173" s="48">
        <v>46022</v>
      </c>
      <c r="V173" s="41" t="s">
        <v>73</v>
      </c>
      <c r="W173" s="41" t="s">
        <v>186</v>
      </c>
      <c r="X173" s="41" t="s">
        <v>769</v>
      </c>
      <c r="Y173" s="41" t="s">
        <v>737</v>
      </c>
      <c r="Z173" s="41" t="s">
        <v>737</v>
      </c>
      <c r="AA173" s="41" t="s">
        <v>767</v>
      </c>
      <c r="AB173" s="41"/>
      <c r="AC173" s="484" t="s">
        <v>765</v>
      </c>
    </row>
    <row r="174" spans="1:29" s="14" customFormat="1" ht="175.5" customHeight="1">
      <c r="A174" s="488" t="s">
        <v>764</v>
      </c>
      <c r="B174" s="129" t="s">
        <v>768</v>
      </c>
      <c r="C174" s="129" t="s">
        <v>49</v>
      </c>
      <c r="D174" s="129" t="s">
        <v>171</v>
      </c>
      <c r="E174" s="140">
        <v>1.0750000000000002</v>
      </c>
      <c r="F174" s="140">
        <v>1.3284</v>
      </c>
      <c r="G174" s="141"/>
      <c r="H174" s="141"/>
      <c r="I174" s="141"/>
      <c r="J174" s="141"/>
      <c r="K174" s="141"/>
      <c r="L174" s="141"/>
      <c r="M174" s="141"/>
      <c r="N174" s="141"/>
      <c r="O174" s="141"/>
      <c r="P174" s="141"/>
      <c r="Q174" s="138">
        <v>98</v>
      </c>
      <c r="R174" s="138">
        <v>120.54</v>
      </c>
      <c r="S174" s="129" t="s">
        <v>737</v>
      </c>
      <c r="T174" s="143">
        <v>45474</v>
      </c>
      <c r="U174" s="143"/>
      <c r="V174" s="129" t="s">
        <v>51</v>
      </c>
      <c r="W174" s="129" t="s">
        <v>186</v>
      </c>
      <c r="X174" s="129" t="s">
        <v>737</v>
      </c>
      <c r="Y174" s="129" t="s">
        <v>737</v>
      </c>
      <c r="Z174" s="129" t="s">
        <v>737</v>
      </c>
      <c r="AA174" s="129" t="s">
        <v>767</v>
      </c>
      <c r="AB174" s="129"/>
      <c r="AC174" s="485" t="s">
        <v>765</v>
      </c>
    </row>
    <row r="175" spans="1:29" s="14" customFormat="1" ht="175.5" customHeight="1">
      <c r="A175" s="483" t="s">
        <v>764</v>
      </c>
      <c r="B175" s="41" t="s">
        <v>1218</v>
      </c>
      <c r="C175" s="41" t="s">
        <v>49</v>
      </c>
      <c r="D175" s="41" t="s">
        <v>112</v>
      </c>
      <c r="E175" s="49">
        <v>1.0750000000000002</v>
      </c>
      <c r="F175" s="49">
        <v>1.3284</v>
      </c>
      <c r="G175" s="46"/>
      <c r="H175" s="46"/>
      <c r="I175" s="46"/>
      <c r="J175" s="46"/>
      <c r="K175" s="46"/>
      <c r="L175" s="46"/>
      <c r="M175" s="46"/>
      <c r="N175" s="46"/>
      <c r="O175" s="46"/>
      <c r="P175" s="46"/>
      <c r="Q175" s="40">
        <v>98</v>
      </c>
      <c r="R175" s="40">
        <v>120.54</v>
      </c>
      <c r="S175" s="41" t="s">
        <v>737</v>
      </c>
      <c r="T175" s="48">
        <v>45809</v>
      </c>
      <c r="U175" s="48"/>
      <c r="V175" s="41" t="s">
        <v>51</v>
      </c>
      <c r="W175" s="41" t="s">
        <v>186</v>
      </c>
      <c r="X175" s="41" t="s">
        <v>737</v>
      </c>
      <c r="Y175" s="41" t="s">
        <v>737</v>
      </c>
      <c r="Z175" s="41" t="s">
        <v>737</v>
      </c>
      <c r="AA175" s="41" t="s">
        <v>767</v>
      </c>
      <c r="AB175" s="41"/>
      <c r="AC175" s="484" t="s">
        <v>765</v>
      </c>
    </row>
    <row r="176" spans="1:29" s="14" customFormat="1" ht="175.5" customHeight="1">
      <c r="A176" s="488" t="s">
        <v>771</v>
      </c>
      <c r="B176" s="129" t="s">
        <v>766</v>
      </c>
      <c r="C176" s="129" t="s">
        <v>49</v>
      </c>
      <c r="D176" s="129" t="s">
        <v>261</v>
      </c>
      <c r="E176" s="140">
        <v>1.4750000000000001</v>
      </c>
      <c r="F176" s="140">
        <v>1.8204</v>
      </c>
      <c r="G176" s="141"/>
      <c r="H176" s="141"/>
      <c r="I176" s="141"/>
      <c r="J176" s="141"/>
      <c r="K176" s="141"/>
      <c r="L176" s="141"/>
      <c r="M176" s="141"/>
      <c r="N176" s="141"/>
      <c r="O176" s="141"/>
      <c r="P176" s="141"/>
      <c r="Q176" s="138">
        <v>98</v>
      </c>
      <c r="R176" s="138">
        <v>120.54</v>
      </c>
      <c r="S176" s="129" t="s">
        <v>734</v>
      </c>
      <c r="T176" s="143">
        <v>44927</v>
      </c>
      <c r="U176" s="143"/>
      <c r="V176" s="129" t="s">
        <v>51</v>
      </c>
      <c r="W176" s="129" t="s">
        <v>186</v>
      </c>
      <c r="X176" s="129" t="s">
        <v>734</v>
      </c>
      <c r="Y176" s="129" t="s">
        <v>734</v>
      </c>
      <c r="Z176" s="129" t="s">
        <v>734</v>
      </c>
      <c r="AA176" s="129" t="s">
        <v>772</v>
      </c>
      <c r="AB176" s="129"/>
      <c r="AC176" s="485" t="s">
        <v>765</v>
      </c>
    </row>
    <row r="177" spans="1:29" s="14" customFormat="1" ht="175.5" customHeight="1">
      <c r="A177" s="483" t="s">
        <v>771</v>
      </c>
      <c r="B177" s="41" t="s">
        <v>766</v>
      </c>
      <c r="C177" s="41" t="s">
        <v>49</v>
      </c>
      <c r="D177" s="41" t="s">
        <v>159</v>
      </c>
      <c r="E177" s="49">
        <v>1.4750000000000001</v>
      </c>
      <c r="F177" s="49">
        <v>1.8204</v>
      </c>
      <c r="G177" s="46"/>
      <c r="H177" s="46"/>
      <c r="I177" s="46"/>
      <c r="J177" s="46"/>
      <c r="K177" s="46"/>
      <c r="L177" s="46"/>
      <c r="M177" s="46"/>
      <c r="N177" s="46"/>
      <c r="O177" s="46"/>
      <c r="P177" s="46"/>
      <c r="Q177" s="40">
        <v>98</v>
      </c>
      <c r="R177" s="40">
        <v>120.54</v>
      </c>
      <c r="S177" s="41" t="s">
        <v>734</v>
      </c>
      <c r="T177" s="48">
        <v>44927</v>
      </c>
      <c r="U177" s="48"/>
      <c r="V177" s="41" t="s">
        <v>51</v>
      </c>
      <c r="W177" s="41" t="s">
        <v>186</v>
      </c>
      <c r="X177" s="41" t="s">
        <v>734</v>
      </c>
      <c r="Y177" s="41" t="s">
        <v>734</v>
      </c>
      <c r="Z177" s="41" t="s">
        <v>734</v>
      </c>
      <c r="AA177" s="41" t="s">
        <v>772</v>
      </c>
      <c r="AB177" s="41"/>
      <c r="AC177" s="484" t="s">
        <v>765</v>
      </c>
    </row>
    <row r="178" spans="1:29" s="14" customFormat="1" ht="175.5" customHeight="1">
      <c r="A178" s="488" t="s">
        <v>771</v>
      </c>
      <c r="B178" s="129" t="s">
        <v>766</v>
      </c>
      <c r="C178" s="129" t="s">
        <v>49</v>
      </c>
      <c r="D178" s="129" t="s">
        <v>438</v>
      </c>
      <c r="E178" s="140">
        <v>1.4750000000000001</v>
      </c>
      <c r="F178" s="140">
        <v>1.8204</v>
      </c>
      <c r="G178" s="141"/>
      <c r="H178" s="141"/>
      <c r="I178" s="141"/>
      <c r="J178" s="141"/>
      <c r="K178" s="141"/>
      <c r="L178" s="141"/>
      <c r="M178" s="141"/>
      <c r="N178" s="141"/>
      <c r="O178" s="141"/>
      <c r="P178" s="141"/>
      <c r="Q178" s="138">
        <v>98</v>
      </c>
      <c r="R178" s="138">
        <v>120.54</v>
      </c>
      <c r="S178" s="129" t="s">
        <v>734</v>
      </c>
      <c r="T178" s="143">
        <v>44927</v>
      </c>
      <c r="U178" s="143"/>
      <c r="V178" s="129" t="s">
        <v>51</v>
      </c>
      <c r="W178" s="129" t="s">
        <v>186</v>
      </c>
      <c r="X178" s="129" t="s">
        <v>734</v>
      </c>
      <c r="Y178" s="129" t="s">
        <v>734</v>
      </c>
      <c r="Z178" s="129" t="s">
        <v>734</v>
      </c>
      <c r="AA178" s="129" t="s">
        <v>772</v>
      </c>
      <c r="AB178" s="129"/>
      <c r="AC178" s="485" t="s">
        <v>765</v>
      </c>
    </row>
    <row r="179" spans="1:29" s="14" customFormat="1" ht="175.5" customHeight="1">
      <c r="A179" s="483" t="s">
        <v>771</v>
      </c>
      <c r="B179" s="41" t="s">
        <v>766</v>
      </c>
      <c r="C179" s="41" t="s">
        <v>49</v>
      </c>
      <c r="D179" s="41" t="s">
        <v>171</v>
      </c>
      <c r="E179" s="49">
        <v>1.4750000000000001</v>
      </c>
      <c r="F179" s="49">
        <v>1.8204</v>
      </c>
      <c r="G179" s="46"/>
      <c r="H179" s="46"/>
      <c r="I179" s="46"/>
      <c r="J179" s="46"/>
      <c r="K179" s="46"/>
      <c r="L179" s="46"/>
      <c r="M179" s="46"/>
      <c r="N179" s="46"/>
      <c r="O179" s="46"/>
      <c r="P179" s="46"/>
      <c r="Q179" s="40">
        <v>98</v>
      </c>
      <c r="R179" s="40">
        <v>120.54</v>
      </c>
      <c r="S179" s="41" t="s">
        <v>734</v>
      </c>
      <c r="T179" s="48">
        <v>44927</v>
      </c>
      <c r="U179" s="48"/>
      <c r="V179" s="41" t="s">
        <v>51</v>
      </c>
      <c r="W179" s="41" t="s">
        <v>186</v>
      </c>
      <c r="X179" s="41" t="s">
        <v>734</v>
      </c>
      <c r="Y179" s="41" t="s">
        <v>734</v>
      </c>
      <c r="Z179" s="41" t="s">
        <v>734</v>
      </c>
      <c r="AA179" s="41" t="s">
        <v>772</v>
      </c>
      <c r="AB179" s="41"/>
      <c r="AC179" s="484" t="s">
        <v>765</v>
      </c>
    </row>
    <row r="180" spans="1:29" s="14" customFormat="1" ht="175.5" customHeight="1">
      <c r="A180" s="488" t="s">
        <v>771</v>
      </c>
      <c r="B180" s="129" t="s">
        <v>766</v>
      </c>
      <c r="C180" s="129" t="s">
        <v>49</v>
      </c>
      <c r="D180" s="129" t="s">
        <v>112</v>
      </c>
      <c r="E180" s="140">
        <v>1.4750000000000001</v>
      </c>
      <c r="F180" s="140">
        <v>1.8204</v>
      </c>
      <c r="G180" s="141"/>
      <c r="H180" s="141"/>
      <c r="I180" s="141"/>
      <c r="J180" s="141"/>
      <c r="K180" s="141"/>
      <c r="L180" s="141"/>
      <c r="M180" s="141"/>
      <c r="N180" s="141"/>
      <c r="O180" s="141"/>
      <c r="P180" s="141"/>
      <c r="Q180" s="138">
        <v>98</v>
      </c>
      <c r="R180" s="138">
        <v>120.54</v>
      </c>
      <c r="S180" s="129" t="s">
        <v>734</v>
      </c>
      <c r="T180" s="143">
        <v>44927</v>
      </c>
      <c r="U180" s="143"/>
      <c r="V180" s="129" t="s">
        <v>51</v>
      </c>
      <c r="W180" s="129" t="s">
        <v>186</v>
      </c>
      <c r="X180" s="129" t="s">
        <v>734</v>
      </c>
      <c r="Y180" s="129" t="s">
        <v>734</v>
      </c>
      <c r="Z180" s="129" t="s">
        <v>734</v>
      </c>
      <c r="AA180" s="129" t="s">
        <v>772</v>
      </c>
      <c r="AB180" s="129"/>
      <c r="AC180" s="485" t="s">
        <v>765</v>
      </c>
    </row>
    <row r="181" spans="1:29" s="14" customFormat="1" ht="175.5" customHeight="1">
      <c r="A181" s="483" t="s">
        <v>771</v>
      </c>
      <c r="B181" s="41" t="s">
        <v>768</v>
      </c>
      <c r="C181" s="41" t="s">
        <v>49</v>
      </c>
      <c r="D181" s="41" t="s">
        <v>261</v>
      </c>
      <c r="E181" s="49">
        <v>1.0750000000000002</v>
      </c>
      <c r="F181" s="49">
        <v>1.3284</v>
      </c>
      <c r="G181" s="46"/>
      <c r="H181" s="46"/>
      <c r="I181" s="46"/>
      <c r="J181" s="46"/>
      <c r="K181" s="46"/>
      <c r="L181" s="46"/>
      <c r="M181" s="46"/>
      <c r="N181" s="46"/>
      <c r="O181" s="46"/>
      <c r="P181" s="46"/>
      <c r="Q181" s="40">
        <v>98</v>
      </c>
      <c r="R181" s="40">
        <v>120.54</v>
      </c>
      <c r="S181" s="41" t="s">
        <v>734</v>
      </c>
      <c r="T181" s="48">
        <v>45139</v>
      </c>
      <c r="U181" s="48"/>
      <c r="V181" s="41" t="s">
        <v>51</v>
      </c>
      <c r="W181" s="41" t="s">
        <v>186</v>
      </c>
      <c r="X181" s="41" t="s">
        <v>734</v>
      </c>
      <c r="Y181" s="41" t="s">
        <v>734</v>
      </c>
      <c r="Z181" s="41" t="s">
        <v>734</v>
      </c>
      <c r="AA181" s="41" t="s">
        <v>772</v>
      </c>
      <c r="AB181" s="41"/>
      <c r="AC181" s="484" t="s">
        <v>765</v>
      </c>
    </row>
    <row r="182" spans="1:29" s="14" customFormat="1" ht="175.5" customHeight="1">
      <c r="A182" s="488" t="s">
        <v>771</v>
      </c>
      <c r="B182" s="129" t="s">
        <v>768</v>
      </c>
      <c r="C182" s="129" t="s">
        <v>49</v>
      </c>
      <c r="D182" s="129" t="s">
        <v>438</v>
      </c>
      <c r="E182" s="140">
        <v>1.0750000000000002</v>
      </c>
      <c r="F182" s="140">
        <v>1.3284</v>
      </c>
      <c r="G182" s="141"/>
      <c r="H182" s="141"/>
      <c r="I182" s="141"/>
      <c r="J182" s="141"/>
      <c r="K182" s="141"/>
      <c r="L182" s="141"/>
      <c r="M182" s="141"/>
      <c r="N182" s="141"/>
      <c r="O182" s="141"/>
      <c r="P182" s="141"/>
      <c r="Q182" s="138">
        <v>98</v>
      </c>
      <c r="R182" s="138">
        <v>120.54</v>
      </c>
      <c r="S182" s="129" t="s">
        <v>734</v>
      </c>
      <c r="T182" s="143">
        <v>45139</v>
      </c>
      <c r="U182" s="143"/>
      <c r="V182" s="129" t="s">
        <v>51</v>
      </c>
      <c r="W182" s="129" t="s">
        <v>186</v>
      </c>
      <c r="X182" s="129" t="s">
        <v>734</v>
      </c>
      <c r="Y182" s="129" t="s">
        <v>734</v>
      </c>
      <c r="Z182" s="129" t="s">
        <v>734</v>
      </c>
      <c r="AA182" s="129" t="s">
        <v>772</v>
      </c>
      <c r="AB182" s="129"/>
      <c r="AC182" s="485" t="s">
        <v>765</v>
      </c>
    </row>
    <row r="183" spans="1:29" s="14" customFormat="1" ht="175.5" customHeight="1">
      <c r="A183" s="483" t="s">
        <v>771</v>
      </c>
      <c r="B183" s="41" t="s">
        <v>768</v>
      </c>
      <c r="C183" s="41" t="s">
        <v>49</v>
      </c>
      <c r="D183" s="41" t="s">
        <v>171</v>
      </c>
      <c r="E183" s="49">
        <v>1.0750000000000002</v>
      </c>
      <c r="F183" s="49">
        <v>1.3284</v>
      </c>
      <c r="G183" s="46"/>
      <c r="H183" s="46"/>
      <c r="I183" s="46"/>
      <c r="J183" s="46"/>
      <c r="K183" s="46"/>
      <c r="L183" s="46"/>
      <c r="M183" s="46"/>
      <c r="N183" s="46"/>
      <c r="O183" s="46"/>
      <c r="P183" s="46"/>
      <c r="Q183" s="40">
        <v>98</v>
      </c>
      <c r="R183" s="40">
        <v>120.54</v>
      </c>
      <c r="S183" s="41" t="s">
        <v>734</v>
      </c>
      <c r="T183" s="48">
        <v>45139</v>
      </c>
      <c r="U183" s="48"/>
      <c r="V183" s="41" t="s">
        <v>51</v>
      </c>
      <c r="W183" s="41" t="s">
        <v>186</v>
      </c>
      <c r="X183" s="41" t="s">
        <v>734</v>
      </c>
      <c r="Y183" s="41" t="s">
        <v>734</v>
      </c>
      <c r="Z183" s="41" t="s">
        <v>734</v>
      </c>
      <c r="AA183" s="41" t="s">
        <v>772</v>
      </c>
      <c r="AB183" s="41"/>
      <c r="AC183" s="484" t="s">
        <v>765</v>
      </c>
    </row>
    <row r="184" spans="1:29" s="72" customFormat="1" ht="175.5" customHeight="1">
      <c r="A184" s="488" t="s">
        <v>771</v>
      </c>
      <c r="B184" s="129" t="s">
        <v>770</v>
      </c>
      <c r="C184" s="129" t="s">
        <v>49</v>
      </c>
      <c r="D184" s="129" t="s">
        <v>261</v>
      </c>
      <c r="E184" s="140">
        <v>0.69299999999999995</v>
      </c>
      <c r="F184" s="140">
        <v>0.85850000000000004</v>
      </c>
      <c r="G184" s="141"/>
      <c r="H184" s="141"/>
      <c r="I184" s="141"/>
      <c r="J184" s="141"/>
      <c r="K184" s="141"/>
      <c r="L184" s="141"/>
      <c r="M184" s="141"/>
      <c r="N184" s="141"/>
      <c r="O184" s="141"/>
      <c r="P184" s="141"/>
      <c r="Q184" s="138">
        <v>98</v>
      </c>
      <c r="R184" s="138">
        <v>120.54</v>
      </c>
      <c r="S184" s="129" t="s">
        <v>734</v>
      </c>
      <c r="T184" s="143">
        <v>45658</v>
      </c>
      <c r="U184" s="143">
        <v>46022</v>
      </c>
      <c r="V184" s="129" t="s">
        <v>73</v>
      </c>
      <c r="W184" s="129" t="s">
        <v>186</v>
      </c>
      <c r="X184" s="129" t="s">
        <v>769</v>
      </c>
      <c r="Y184" s="129" t="s">
        <v>734</v>
      </c>
      <c r="Z184" s="129" t="s">
        <v>734</v>
      </c>
      <c r="AA184" s="129" t="s">
        <v>772</v>
      </c>
      <c r="AB184" s="129"/>
      <c r="AC184" s="485" t="s">
        <v>765</v>
      </c>
    </row>
    <row r="185" spans="1:29" s="14" customFormat="1" ht="175.5" customHeight="1">
      <c r="A185" s="483" t="s">
        <v>771</v>
      </c>
      <c r="B185" s="41" t="s">
        <v>770</v>
      </c>
      <c r="C185" s="41" t="s">
        <v>49</v>
      </c>
      <c r="D185" s="41" t="s">
        <v>438</v>
      </c>
      <c r="E185" s="49">
        <v>0.69299999999999995</v>
      </c>
      <c r="F185" s="49">
        <v>0.85850000000000004</v>
      </c>
      <c r="G185" s="46"/>
      <c r="H185" s="46"/>
      <c r="I185" s="46"/>
      <c r="J185" s="46"/>
      <c r="K185" s="46"/>
      <c r="L185" s="46"/>
      <c r="M185" s="46"/>
      <c r="N185" s="46"/>
      <c r="O185" s="46"/>
      <c r="P185" s="46"/>
      <c r="Q185" s="40">
        <v>98</v>
      </c>
      <c r="R185" s="40">
        <v>120.54</v>
      </c>
      <c r="S185" s="41" t="s">
        <v>734</v>
      </c>
      <c r="T185" s="48">
        <v>45658</v>
      </c>
      <c r="U185" s="48">
        <v>46022</v>
      </c>
      <c r="V185" s="41" t="s">
        <v>73</v>
      </c>
      <c r="W185" s="41" t="s">
        <v>186</v>
      </c>
      <c r="X185" s="41" t="s">
        <v>769</v>
      </c>
      <c r="Y185" s="41" t="s">
        <v>734</v>
      </c>
      <c r="Z185" s="41" t="s">
        <v>734</v>
      </c>
      <c r="AA185" s="41" t="s">
        <v>772</v>
      </c>
      <c r="AB185" s="41"/>
      <c r="AC185" s="484" t="s">
        <v>765</v>
      </c>
    </row>
    <row r="186" spans="1:29" s="14" customFormat="1" ht="175.5" customHeight="1">
      <c r="A186" s="488" t="s">
        <v>771</v>
      </c>
      <c r="B186" s="129" t="s">
        <v>770</v>
      </c>
      <c r="C186" s="129" t="s">
        <v>49</v>
      </c>
      <c r="D186" s="129" t="s">
        <v>171</v>
      </c>
      <c r="E186" s="140">
        <v>0.69299999999999995</v>
      </c>
      <c r="F186" s="140">
        <v>0.85850000000000004</v>
      </c>
      <c r="G186" s="141"/>
      <c r="H186" s="141"/>
      <c r="I186" s="141"/>
      <c r="J186" s="141"/>
      <c r="K186" s="141"/>
      <c r="L186" s="141"/>
      <c r="M186" s="141"/>
      <c r="N186" s="141"/>
      <c r="O186" s="141"/>
      <c r="P186" s="141"/>
      <c r="Q186" s="138">
        <v>98</v>
      </c>
      <c r="R186" s="138">
        <v>120.54</v>
      </c>
      <c r="S186" s="129" t="s">
        <v>734</v>
      </c>
      <c r="T186" s="143">
        <v>45658</v>
      </c>
      <c r="U186" s="143">
        <v>46022</v>
      </c>
      <c r="V186" s="129" t="s">
        <v>73</v>
      </c>
      <c r="W186" s="129" t="s">
        <v>186</v>
      </c>
      <c r="X186" s="129" t="s">
        <v>769</v>
      </c>
      <c r="Y186" s="129" t="s">
        <v>734</v>
      </c>
      <c r="Z186" s="129" t="s">
        <v>734</v>
      </c>
      <c r="AA186" s="129" t="s">
        <v>772</v>
      </c>
      <c r="AB186" s="129"/>
      <c r="AC186" s="485" t="s">
        <v>765</v>
      </c>
    </row>
    <row r="187" spans="1:29" s="14" customFormat="1" ht="175.5" customHeight="1">
      <c r="A187" s="483" t="s">
        <v>773</v>
      </c>
      <c r="B187" s="41" t="s">
        <v>259</v>
      </c>
      <c r="C187" s="41" t="s">
        <v>49</v>
      </c>
      <c r="D187" s="41" t="s">
        <v>171</v>
      </c>
      <c r="E187" s="49">
        <v>1.4750000000000001</v>
      </c>
      <c r="F187" s="49">
        <v>1.8204</v>
      </c>
      <c r="G187" s="46"/>
      <c r="H187" s="46"/>
      <c r="I187" s="46"/>
      <c r="J187" s="46"/>
      <c r="K187" s="46"/>
      <c r="L187" s="46"/>
      <c r="M187" s="46"/>
      <c r="N187" s="46"/>
      <c r="O187" s="46"/>
      <c r="P187" s="46"/>
      <c r="Q187" s="40">
        <v>98</v>
      </c>
      <c r="R187" s="40">
        <v>120.54</v>
      </c>
      <c r="S187" s="41" t="s">
        <v>53</v>
      </c>
      <c r="T187" s="48">
        <v>44927</v>
      </c>
      <c r="U187" s="48"/>
      <c r="V187" s="41" t="s">
        <v>51</v>
      </c>
      <c r="W187" s="41" t="s">
        <v>186</v>
      </c>
      <c r="X187" s="41" t="s">
        <v>53</v>
      </c>
      <c r="Y187" s="41" t="s">
        <v>53</v>
      </c>
      <c r="Z187" s="41" t="s">
        <v>53</v>
      </c>
      <c r="AA187" s="41" t="s">
        <v>775</v>
      </c>
      <c r="AB187" s="41"/>
      <c r="AC187" s="484" t="s">
        <v>774</v>
      </c>
    </row>
    <row r="188" spans="1:29" s="14" customFormat="1" ht="175.5" customHeight="1">
      <c r="A188" s="488" t="s">
        <v>773</v>
      </c>
      <c r="B188" s="129" t="s">
        <v>259</v>
      </c>
      <c r="C188" s="129" t="s">
        <v>49</v>
      </c>
      <c r="D188" s="129" t="s">
        <v>261</v>
      </c>
      <c r="E188" s="140">
        <v>1.4750000000000001</v>
      </c>
      <c r="F188" s="140">
        <v>1.8204</v>
      </c>
      <c r="G188" s="141"/>
      <c r="H188" s="141"/>
      <c r="I188" s="141"/>
      <c r="J188" s="141"/>
      <c r="K188" s="141"/>
      <c r="L188" s="141"/>
      <c r="M188" s="141"/>
      <c r="N188" s="141"/>
      <c r="O188" s="141"/>
      <c r="P188" s="141"/>
      <c r="Q188" s="138">
        <v>98</v>
      </c>
      <c r="R188" s="138">
        <v>120.54</v>
      </c>
      <c r="S188" s="129" t="s">
        <v>53</v>
      </c>
      <c r="T188" s="143">
        <v>44927</v>
      </c>
      <c r="U188" s="143"/>
      <c r="V188" s="129" t="s">
        <v>51</v>
      </c>
      <c r="W188" s="129" t="s">
        <v>186</v>
      </c>
      <c r="X188" s="129" t="s">
        <v>53</v>
      </c>
      <c r="Y188" s="129" t="s">
        <v>53</v>
      </c>
      <c r="Z188" s="129" t="s">
        <v>53</v>
      </c>
      <c r="AA188" s="129" t="s">
        <v>775</v>
      </c>
      <c r="AB188" s="129"/>
      <c r="AC188" s="485" t="s">
        <v>774</v>
      </c>
    </row>
    <row r="189" spans="1:29" s="14" customFormat="1" ht="175.5" customHeight="1">
      <c r="A189" s="483" t="s">
        <v>773</v>
      </c>
      <c r="B189" s="41" t="s">
        <v>259</v>
      </c>
      <c r="C189" s="41" t="s">
        <v>49</v>
      </c>
      <c r="D189" s="41" t="s">
        <v>438</v>
      </c>
      <c r="E189" s="49">
        <v>1.4750000000000001</v>
      </c>
      <c r="F189" s="49">
        <v>1.8204</v>
      </c>
      <c r="G189" s="46"/>
      <c r="H189" s="46"/>
      <c r="I189" s="46"/>
      <c r="J189" s="46"/>
      <c r="K189" s="46"/>
      <c r="L189" s="46"/>
      <c r="M189" s="46"/>
      <c r="N189" s="46"/>
      <c r="O189" s="46"/>
      <c r="P189" s="46"/>
      <c r="Q189" s="40">
        <v>98</v>
      </c>
      <c r="R189" s="40">
        <v>120.54</v>
      </c>
      <c r="S189" s="41" t="s">
        <v>53</v>
      </c>
      <c r="T189" s="48">
        <v>44927</v>
      </c>
      <c r="U189" s="48"/>
      <c r="V189" s="41" t="s">
        <v>51</v>
      </c>
      <c r="W189" s="41" t="s">
        <v>186</v>
      </c>
      <c r="X189" s="41" t="s">
        <v>53</v>
      </c>
      <c r="Y189" s="41" t="s">
        <v>53</v>
      </c>
      <c r="Z189" s="41" t="s">
        <v>53</v>
      </c>
      <c r="AA189" s="41" t="s">
        <v>775</v>
      </c>
      <c r="AB189" s="41"/>
      <c r="AC189" s="484" t="s">
        <v>774</v>
      </c>
    </row>
    <row r="190" spans="1:29" s="14" customFormat="1" ht="175.5" customHeight="1">
      <c r="A190" s="488" t="s">
        <v>262</v>
      </c>
      <c r="B190" s="128" t="s">
        <v>264</v>
      </c>
      <c r="C190" s="128" t="s">
        <v>49</v>
      </c>
      <c r="D190" s="128" t="s">
        <v>50</v>
      </c>
      <c r="E190" s="130">
        <f>784.5/1000</f>
        <v>0.78449999999999998</v>
      </c>
      <c r="F190" s="130">
        <f>971.085/1000</f>
        <v>0.97108500000000009</v>
      </c>
      <c r="G190" s="131"/>
      <c r="H190" s="131"/>
      <c r="I190" s="131"/>
      <c r="J190" s="131"/>
      <c r="K190" s="131"/>
      <c r="L190" s="131"/>
      <c r="M190" s="131"/>
      <c r="N190" s="131"/>
      <c r="O190" s="131"/>
      <c r="P190" s="131"/>
      <c r="Q190" s="132"/>
      <c r="R190" s="132"/>
      <c r="S190" s="128"/>
      <c r="T190" s="127" t="s">
        <v>265</v>
      </c>
      <c r="U190" s="127"/>
      <c r="V190" s="128" t="s">
        <v>73</v>
      </c>
      <c r="W190" s="128" t="s">
        <v>59</v>
      </c>
      <c r="X190" s="135"/>
      <c r="Y190" s="135" t="s">
        <v>266</v>
      </c>
      <c r="Z190" s="135" t="s">
        <v>53</v>
      </c>
      <c r="AA190" s="135" t="s">
        <v>267</v>
      </c>
      <c r="AB190" s="135" t="s">
        <v>268</v>
      </c>
      <c r="AC190" s="482" t="s">
        <v>263</v>
      </c>
    </row>
    <row r="191" spans="1:29" s="14" customFormat="1" ht="175.5" customHeight="1">
      <c r="A191" s="483" t="s">
        <v>262</v>
      </c>
      <c r="B191" s="34" t="s">
        <v>269</v>
      </c>
      <c r="C191" s="34" t="s">
        <v>270</v>
      </c>
      <c r="D191" s="34" t="s">
        <v>50</v>
      </c>
      <c r="E191" s="80"/>
      <c r="F191" s="80"/>
      <c r="G191" s="35"/>
      <c r="H191" s="35"/>
      <c r="I191" s="35"/>
      <c r="J191" s="35"/>
      <c r="K191" s="35">
        <f>799.12/1000</f>
        <v>0.79912000000000005</v>
      </c>
      <c r="L191" s="35">
        <f>989.0676/1000</f>
        <v>0.98906759999999994</v>
      </c>
      <c r="M191" s="35">
        <f>848.11/1000</f>
        <v>0.84811000000000003</v>
      </c>
      <c r="N191" s="35">
        <f>1049.3253/1000</f>
        <v>1.0493253</v>
      </c>
      <c r="O191" s="35">
        <f>749.22/1000</f>
        <v>0.74922</v>
      </c>
      <c r="P191" s="35">
        <f>927.6906/1000</f>
        <v>0.92769060000000003</v>
      </c>
      <c r="Q191" s="38"/>
      <c r="R191" s="38"/>
      <c r="S191" s="34"/>
      <c r="T191" s="43" t="s">
        <v>265</v>
      </c>
      <c r="U191" s="39"/>
      <c r="V191" s="34" t="s">
        <v>73</v>
      </c>
      <c r="W191" s="34" t="s">
        <v>59</v>
      </c>
      <c r="X191" s="34"/>
      <c r="Y191" s="42" t="s">
        <v>266</v>
      </c>
      <c r="Z191" s="42" t="s">
        <v>53</v>
      </c>
      <c r="AA191" s="42" t="s">
        <v>267</v>
      </c>
      <c r="AB191" s="42" t="s">
        <v>268</v>
      </c>
      <c r="AC191" s="487" t="s">
        <v>263</v>
      </c>
    </row>
    <row r="192" spans="1:29" s="72" customFormat="1" ht="175.5" customHeight="1">
      <c r="A192" s="481" t="s">
        <v>271</v>
      </c>
      <c r="B192" s="128" t="s">
        <v>272</v>
      </c>
      <c r="C192" s="128" t="s">
        <v>49</v>
      </c>
      <c r="D192" s="128" t="s">
        <v>50</v>
      </c>
      <c r="E192" s="130">
        <v>0.57599999999999996</v>
      </c>
      <c r="F192" s="130">
        <v>0.7147</v>
      </c>
      <c r="G192" s="131"/>
      <c r="H192" s="131"/>
      <c r="I192" s="131"/>
      <c r="J192" s="131"/>
      <c r="K192" s="131"/>
      <c r="L192" s="131"/>
      <c r="M192" s="131"/>
      <c r="N192" s="131"/>
      <c r="O192" s="131"/>
      <c r="P192" s="131"/>
      <c r="Q192" s="132">
        <v>9.6</v>
      </c>
      <c r="R192" s="132">
        <v>11.81</v>
      </c>
      <c r="S192" s="128" t="s">
        <v>273</v>
      </c>
      <c r="T192" s="133">
        <v>45658</v>
      </c>
      <c r="U192" s="133">
        <v>46022</v>
      </c>
      <c r="V192" s="128" t="s">
        <v>51</v>
      </c>
      <c r="W192" s="128" t="s">
        <v>52</v>
      </c>
      <c r="X192" s="135" t="s">
        <v>53</v>
      </c>
      <c r="Y192" s="135" t="s">
        <v>53</v>
      </c>
      <c r="Z192" s="136" t="s">
        <v>53</v>
      </c>
      <c r="AA192" s="135" t="s">
        <v>274</v>
      </c>
      <c r="AB192" s="135" t="s">
        <v>53</v>
      </c>
      <c r="AC192" s="485" t="s">
        <v>650</v>
      </c>
    </row>
    <row r="193" spans="1:29" s="72" customFormat="1" ht="175.5" customHeight="1">
      <c r="A193" s="486" t="s">
        <v>271</v>
      </c>
      <c r="B193" s="34" t="s">
        <v>948</v>
      </c>
      <c r="C193" s="34" t="s">
        <v>49</v>
      </c>
      <c r="D193" s="34" t="s">
        <v>50</v>
      </c>
      <c r="E193" s="80">
        <v>0.57599999999999996</v>
      </c>
      <c r="F193" s="80">
        <v>0.7147</v>
      </c>
      <c r="G193" s="35"/>
      <c r="H193" s="35"/>
      <c r="I193" s="35"/>
      <c r="J193" s="35"/>
      <c r="K193" s="35"/>
      <c r="L193" s="35"/>
      <c r="M193" s="35"/>
      <c r="N193" s="35"/>
      <c r="O193" s="35"/>
      <c r="P193" s="35"/>
      <c r="Q193" s="38">
        <v>9.6</v>
      </c>
      <c r="R193" s="38">
        <v>11.81</v>
      </c>
      <c r="S193" s="34" t="s">
        <v>273</v>
      </c>
      <c r="T193" s="39">
        <v>45658</v>
      </c>
      <c r="U193" s="39">
        <v>46022</v>
      </c>
      <c r="V193" s="34" t="s">
        <v>51</v>
      </c>
      <c r="W193" s="34" t="s">
        <v>52</v>
      </c>
      <c r="X193" s="42" t="s">
        <v>53</v>
      </c>
      <c r="Y193" s="42" t="s">
        <v>53</v>
      </c>
      <c r="Z193" s="36" t="s">
        <v>53</v>
      </c>
      <c r="AA193" s="42" t="s">
        <v>274</v>
      </c>
      <c r="AB193" s="42" t="s">
        <v>53</v>
      </c>
      <c r="AC193" s="484" t="s">
        <v>650</v>
      </c>
    </row>
    <row r="194" spans="1:29" s="72" customFormat="1" ht="175.5" customHeight="1">
      <c r="A194" s="481" t="s">
        <v>275</v>
      </c>
      <c r="B194" s="128" t="s">
        <v>277</v>
      </c>
      <c r="C194" s="128" t="s">
        <v>49</v>
      </c>
      <c r="D194" s="128" t="s">
        <v>50</v>
      </c>
      <c r="E194" s="130">
        <v>0.51729999999999998</v>
      </c>
      <c r="F194" s="130">
        <v>0.64249999999999996</v>
      </c>
      <c r="G194" s="131"/>
      <c r="H194" s="131"/>
      <c r="I194" s="131"/>
      <c r="J194" s="131"/>
      <c r="K194" s="131"/>
      <c r="L194" s="131"/>
      <c r="M194" s="131"/>
      <c r="N194" s="131"/>
      <c r="O194" s="131"/>
      <c r="P194" s="131"/>
      <c r="Q194" s="132">
        <v>60</v>
      </c>
      <c r="R194" s="132">
        <v>73.8</v>
      </c>
      <c r="S194" s="128"/>
      <c r="T194" s="133">
        <v>45658</v>
      </c>
      <c r="U194" s="133">
        <v>46022</v>
      </c>
      <c r="V194" s="128" t="s">
        <v>50</v>
      </c>
      <c r="W194" s="128" t="s">
        <v>50</v>
      </c>
      <c r="X194" s="135" t="s">
        <v>278</v>
      </c>
      <c r="Y194" s="135" t="s">
        <v>737</v>
      </c>
      <c r="Z194" s="135"/>
      <c r="AA194" s="135" t="s">
        <v>1104</v>
      </c>
      <c r="AB194" s="135" t="s">
        <v>1310</v>
      </c>
      <c r="AC194" s="482" t="s">
        <v>276</v>
      </c>
    </row>
    <row r="195" spans="1:29" s="72" customFormat="1" ht="175.5" customHeight="1">
      <c r="A195" s="486" t="s">
        <v>275</v>
      </c>
      <c r="B195" s="34" t="s">
        <v>279</v>
      </c>
      <c r="C195" s="34" t="s">
        <v>49</v>
      </c>
      <c r="D195" s="34" t="s">
        <v>50</v>
      </c>
      <c r="E195" s="80">
        <v>0.51729999999999998</v>
      </c>
      <c r="F195" s="80">
        <v>0.64249999999999996</v>
      </c>
      <c r="G195" s="35"/>
      <c r="H195" s="35"/>
      <c r="I195" s="35"/>
      <c r="J195" s="35"/>
      <c r="K195" s="35"/>
      <c r="L195" s="35"/>
      <c r="M195" s="35"/>
      <c r="N195" s="35"/>
      <c r="O195" s="35"/>
      <c r="P195" s="35"/>
      <c r="Q195" s="38">
        <v>65.400000000000006</v>
      </c>
      <c r="R195" s="38">
        <v>80.44</v>
      </c>
      <c r="S195" s="34"/>
      <c r="T195" s="39">
        <v>45658</v>
      </c>
      <c r="U195" s="39">
        <v>46022</v>
      </c>
      <c r="V195" s="34" t="s">
        <v>50</v>
      </c>
      <c r="W195" s="34" t="s">
        <v>50</v>
      </c>
      <c r="X195" s="42" t="s">
        <v>278</v>
      </c>
      <c r="Y195" s="42" t="s">
        <v>737</v>
      </c>
      <c r="Z195" s="42"/>
      <c r="AA195" s="42" t="s">
        <v>1104</v>
      </c>
      <c r="AB195" s="42" t="s">
        <v>1311</v>
      </c>
      <c r="AC195" s="487" t="s">
        <v>276</v>
      </c>
    </row>
    <row r="196" spans="1:29" s="72" customFormat="1" ht="175.5" customHeight="1">
      <c r="A196" s="481" t="s">
        <v>275</v>
      </c>
      <c r="B196" s="128" t="s">
        <v>280</v>
      </c>
      <c r="C196" s="128" t="s">
        <v>49</v>
      </c>
      <c r="D196" s="128" t="s">
        <v>50</v>
      </c>
      <c r="E196" s="130">
        <v>0.51729999999999998</v>
      </c>
      <c r="F196" s="130">
        <v>0.64249999999999996</v>
      </c>
      <c r="G196" s="131"/>
      <c r="H196" s="131"/>
      <c r="I196" s="131"/>
      <c r="J196" s="131"/>
      <c r="K196" s="131"/>
      <c r="L196" s="131"/>
      <c r="M196" s="131"/>
      <c r="N196" s="131"/>
      <c r="O196" s="131"/>
      <c r="P196" s="131"/>
      <c r="Q196" s="132">
        <v>60</v>
      </c>
      <c r="R196" s="132">
        <v>73.8</v>
      </c>
      <c r="S196" s="128"/>
      <c r="T196" s="133">
        <v>45658</v>
      </c>
      <c r="U196" s="133">
        <v>46022</v>
      </c>
      <c r="V196" s="128" t="s">
        <v>50</v>
      </c>
      <c r="W196" s="128" t="s">
        <v>50</v>
      </c>
      <c r="X196" s="135" t="s">
        <v>278</v>
      </c>
      <c r="Y196" s="135" t="s">
        <v>737</v>
      </c>
      <c r="Z196" s="135"/>
      <c r="AA196" s="135" t="s">
        <v>1104</v>
      </c>
      <c r="AB196" s="135" t="s">
        <v>1310</v>
      </c>
      <c r="AC196" s="482" t="s">
        <v>276</v>
      </c>
    </row>
    <row r="197" spans="1:29" s="14" customFormat="1" ht="175.5" customHeight="1">
      <c r="A197" s="486" t="s">
        <v>275</v>
      </c>
      <c r="B197" s="34" t="s">
        <v>281</v>
      </c>
      <c r="C197" s="34" t="s">
        <v>78</v>
      </c>
      <c r="D197" s="34" t="s">
        <v>50</v>
      </c>
      <c r="E197" s="80">
        <v>0.51729999999999998</v>
      </c>
      <c r="F197" s="80">
        <v>0.64249999999999996</v>
      </c>
      <c r="G197" s="35"/>
      <c r="H197" s="35"/>
      <c r="I197" s="35"/>
      <c r="J197" s="35"/>
      <c r="K197" s="35">
        <v>0.51729999999999998</v>
      </c>
      <c r="L197" s="35">
        <v>0.64249999999999996</v>
      </c>
      <c r="M197" s="35">
        <v>0.51729999999999998</v>
      </c>
      <c r="N197" s="35">
        <v>0.64249999999999996</v>
      </c>
      <c r="O197" s="35">
        <v>0.51729999999999998</v>
      </c>
      <c r="P197" s="35">
        <v>0.64249999999999996</v>
      </c>
      <c r="Q197" s="38">
        <v>60</v>
      </c>
      <c r="R197" s="38">
        <v>73.8</v>
      </c>
      <c r="S197" s="34"/>
      <c r="T197" s="39">
        <v>45658</v>
      </c>
      <c r="U197" s="39">
        <v>46022</v>
      </c>
      <c r="V197" s="34" t="s">
        <v>50</v>
      </c>
      <c r="W197" s="34" t="s">
        <v>50</v>
      </c>
      <c r="X197" s="34" t="s">
        <v>278</v>
      </c>
      <c r="Y197" s="42" t="s">
        <v>737</v>
      </c>
      <c r="Z197" s="42"/>
      <c r="AA197" s="42" t="s">
        <v>1104</v>
      </c>
      <c r="AB197" s="42" t="s">
        <v>1312</v>
      </c>
      <c r="AC197" s="487" t="s">
        <v>276</v>
      </c>
    </row>
    <row r="198" spans="1:29" s="17" customFormat="1" ht="175.5" customHeight="1">
      <c r="A198" s="481" t="s">
        <v>282</v>
      </c>
      <c r="B198" s="128" t="s">
        <v>85</v>
      </c>
      <c r="C198" s="128"/>
      <c r="D198" s="128" t="s">
        <v>50</v>
      </c>
      <c r="E198" s="130">
        <v>0.55500000000000005</v>
      </c>
      <c r="F198" s="130">
        <v>0.68259999999999998</v>
      </c>
      <c r="G198" s="131"/>
      <c r="H198" s="131"/>
      <c r="I198" s="131"/>
      <c r="J198" s="131"/>
      <c r="K198" s="131"/>
      <c r="L198" s="131"/>
      <c r="M198" s="131"/>
      <c r="N198" s="131"/>
      <c r="O198" s="131"/>
      <c r="P198" s="131"/>
      <c r="Q198" s="132">
        <v>0</v>
      </c>
      <c r="R198" s="132">
        <v>0</v>
      </c>
      <c r="S198" s="128"/>
      <c r="T198" s="148">
        <v>45658</v>
      </c>
      <c r="U198" s="148">
        <v>46022</v>
      </c>
      <c r="V198" s="128" t="s">
        <v>51</v>
      </c>
      <c r="W198" s="128" t="s">
        <v>59</v>
      </c>
      <c r="X198" s="135" t="s">
        <v>53</v>
      </c>
      <c r="Y198" s="135"/>
      <c r="Z198" s="135"/>
      <c r="AA198" s="139" t="s">
        <v>283</v>
      </c>
      <c r="AB198" s="135" t="s">
        <v>284</v>
      </c>
      <c r="AC198" s="485" t="s">
        <v>651</v>
      </c>
    </row>
    <row r="199" spans="1:29" s="83" customFormat="1" ht="175.5" customHeight="1">
      <c r="A199" s="486" t="s">
        <v>285</v>
      </c>
      <c r="B199" s="34" t="s">
        <v>967</v>
      </c>
      <c r="C199" s="34" t="s">
        <v>49</v>
      </c>
      <c r="D199" s="34" t="s">
        <v>50</v>
      </c>
      <c r="E199" s="80">
        <v>0.57999999999999996</v>
      </c>
      <c r="F199" s="80">
        <v>0.71960000000000002</v>
      </c>
      <c r="G199" s="35"/>
      <c r="H199" s="35"/>
      <c r="I199" s="35"/>
      <c r="J199" s="35"/>
      <c r="K199" s="35"/>
      <c r="L199" s="35"/>
      <c r="M199" s="35"/>
      <c r="N199" s="35"/>
      <c r="O199" s="35"/>
      <c r="P199" s="35"/>
      <c r="Q199" s="38">
        <v>40</v>
      </c>
      <c r="R199" s="38">
        <f>Q199*1.23</f>
        <v>49.2</v>
      </c>
      <c r="S199" s="34" t="s">
        <v>287</v>
      </c>
      <c r="T199" s="39">
        <v>45658</v>
      </c>
      <c r="U199" s="39">
        <v>46022</v>
      </c>
      <c r="V199" s="34" t="s">
        <v>50</v>
      </c>
      <c r="W199" s="34" t="s">
        <v>50</v>
      </c>
      <c r="X199" s="42" t="s">
        <v>53</v>
      </c>
      <c r="Y199" s="34" t="s">
        <v>288</v>
      </c>
      <c r="Z199" s="42" t="s">
        <v>289</v>
      </c>
      <c r="AA199" s="42" t="s">
        <v>290</v>
      </c>
      <c r="AB199" s="42" t="s">
        <v>291</v>
      </c>
      <c r="AC199" s="484" t="s">
        <v>652</v>
      </c>
    </row>
    <row r="200" spans="1:29" s="17" customFormat="1" ht="175.5" customHeight="1">
      <c r="A200" s="481" t="s">
        <v>285</v>
      </c>
      <c r="B200" s="128" t="s">
        <v>967</v>
      </c>
      <c r="C200" s="128" t="s">
        <v>77</v>
      </c>
      <c r="D200" s="128" t="s">
        <v>50</v>
      </c>
      <c r="E200" s="130"/>
      <c r="F200" s="130"/>
      <c r="G200" s="131">
        <v>0.57999999999999996</v>
      </c>
      <c r="H200" s="131">
        <v>0.71960000000000002</v>
      </c>
      <c r="I200" s="131">
        <v>0.57999999999999996</v>
      </c>
      <c r="J200" s="131">
        <v>0.71960000000000002</v>
      </c>
      <c r="K200" s="131"/>
      <c r="L200" s="131"/>
      <c r="M200" s="131"/>
      <c r="N200" s="131"/>
      <c r="O200" s="131"/>
      <c r="P200" s="131"/>
      <c r="Q200" s="132">
        <v>40</v>
      </c>
      <c r="R200" s="132">
        <f>Q200*1.23</f>
        <v>49.2</v>
      </c>
      <c r="S200" s="128" t="s">
        <v>287</v>
      </c>
      <c r="T200" s="133">
        <v>45658</v>
      </c>
      <c r="U200" s="133">
        <v>46022</v>
      </c>
      <c r="V200" s="128" t="s">
        <v>50</v>
      </c>
      <c r="W200" s="128" t="s">
        <v>50</v>
      </c>
      <c r="X200" s="128" t="s">
        <v>53</v>
      </c>
      <c r="Y200" s="128" t="s">
        <v>288</v>
      </c>
      <c r="Z200" s="135" t="s">
        <v>289</v>
      </c>
      <c r="AA200" s="135" t="s">
        <v>290</v>
      </c>
      <c r="AB200" s="135" t="s">
        <v>291</v>
      </c>
      <c r="AC200" s="485" t="s">
        <v>286</v>
      </c>
    </row>
    <row r="201" spans="1:29" s="14" customFormat="1" ht="175.5" customHeight="1">
      <c r="A201" s="489" t="s">
        <v>292</v>
      </c>
      <c r="B201" s="85" t="s">
        <v>294</v>
      </c>
      <c r="C201" s="85" t="s">
        <v>49</v>
      </c>
      <c r="D201" s="85" t="s">
        <v>72</v>
      </c>
      <c r="E201" s="86">
        <v>0.71519999999999995</v>
      </c>
      <c r="F201" s="86">
        <v>0.87960000000000005</v>
      </c>
      <c r="G201" s="87"/>
      <c r="H201" s="87"/>
      <c r="I201" s="87"/>
      <c r="J201" s="87"/>
      <c r="K201" s="87"/>
      <c r="L201" s="87"/>
      <c r="M201" s="87"/>
      <c r="N201" s="87"/>
      <c r="O201" s="87"/>
      <c r="P201" s="87"/>
      <c r="Q201" s="88" t="s">
        <v>53</v>
      </c>
      <c r="R201" s="88" t="s">
        <v>53</v>
      </c>
      <c r="S201" s="85" t="s">
        <v>53</v>
      </c>
      <c r="T201" s="89">
        <v>45295</v>
      </c>
      <c r="U201" s="89">
        <v>45688</v>
      </c>
      <c r="V201" s="85" t="s">
        <v>51</v>
      </c>
      <c r="W201" s="85" t="s">
        <v>52</v>
      </c>
      <c r="X201" s="90" t="s">
        <v>53</v>
      </c>
      <c r="Y201" s="90" t="s">
        <v>53</v>
      </c>
      <c r="Z201" s="90" t="s">
        <v>295</v>
      </c>
      <c r="AA201" s="90" t="s">
        <v>296</v>
      </c>
      <c r="AB201" s="90"/>
      <c r="AC201" s="490" t="s">
        <v>293</v>
      </c>
    </row>
    <row r="202" spans="1:29" s="14" customFormat="1" ht="175.5" customHeight="1">
      <c r="A202" s="488" t="s">
        <v>789</v>
      </c>
      <c r="B202" s="129" t="s">
        <v>239</v>
      </c>
      <c r="C202" s="129" t="s">
        <v>49</v>
      </c>
      <c r="D202" s="129" t="s">
        <v>50</v>
      </c>
      <c r="E202" s="140">
        <v>2.3949000000000003</v>
      </c>
      <c r="F202" s="140">
        <v>2.9519000000000002</v>
      </c>
      <c r="G202" s="141"/>
      <c r="H202" s="141"/>
      <c r="I202" s="141"/>
      <c r="J202" s="141"/>
      <c r="K202" s="141"/>
      <c r="L202" s="141"/>
      <c r="M202" s="141"/>
      <c r="N202" s="141"/>
      <c r="O202" s="141"/>
      <c r="P202" s="141"/>
      <c r="Q202" s="138">
        <v>99</v>
      </c>
      <c r="R202" s="138">
        <v>121.77</v>
      </c>
      <c r="S202" s="129"/>
      <c r="T202" s="143">
        <v>44805</v>
      </c>
      <c r="U202" s="143"/>
      <c r="V202" s="129" t="s">
        <v>51</v>
      </c>
      <c r="W202" s="129" t="s">
        <v>59</v>
      </c>
      <c r="X202" s="129"/>
      <c r="Y202" s="129"/>
      <c r="Z202" s="129"/>
      <c r="AA202" s="129" t="s">
        <v>791</v>
      </c>
      <c r="AB202" s="129"/>
      <c r="AC202" s="485" t="s">
        <v>790</v>
      </c>
    </row>
    <row r="203" spans="1:29" s="14" customFormat="1" ht="175.5" customHeight="1">
      <c r="A203" s="483" t="s">
        <v>789</v>
      </c>
      <c r="B203" s="41" t="s">
        <v>239</v>
      </c>
      <c r="C203" s="41" t="s">
        <v>49</v>
      </c>
      <c r="D203" s="41" t="s">
        <v>50</v>
      </c>
      <c r="E203" s="49">
        <v>0.97489999999999999</v>
      </c>
      <c r="F203" s="49">
        <v>1.2052769999999999</v>
      </c>
      <c r="G203" s="46"/>
      <c r="H203" s="46"/>
      <c r="I203" s="46"/>
      <c r="J203" s="46"/>
      <c r="K203" s="46"/>
      <c r="L203" s="46"/>
      <c r="M203" s="46"/>
      <c r="N203" s="46"/>
      <c r="O203" s="46"/>
      <c r="P203" s="46"/>
      <c r="Q203" s="40">
        <v>34</v>
      </c>
      <c r="R203" s="40">
        <v>41.82</v>
      </c>
      <c r="S203" s="41" t="s">
        <v>792</v>
      </c>
      <c r="T203" s="48">
        <v>45292</v>
      </c>
      <c r="U203" s="48"/>
      <c r="V203" s="41" t="s">
        <v>51</v>
      </c>
      <c r="W203" s="41" t="s">
        <v>59</v>
      </c>
      <c r="X203" s="41"/>
      <c r="Y203" s="41"/>
      <c r="Z203" s="41"/>
      <c r="AA203" s="41" t="s">
        <v>791</v>
      </c>
      <c r="AB203" s="41"/>
      <c r="AC203" s="484" t="s">
        <v>790</v>
      </c>
    </row>
    <row r="204" spans="1:29" s="14" customFormat="1" ht="175.5" customHeight="1">
      <c r="A204" s="488" t="s">
        <v>789</v>
      </c>
      <c r="B204" s="129" t="s">
        <v>239</v>
      </c>
      <c r="C204" s="129" t="s">
        <v>49</v>
      </c>
      <c r="D204" s="129" t="s">
        <v>50</v>
      </c>
      <c r="E204" s="140">
        <v>0.78900000000000003</v>
      </c>
      <c r="F204" s="140">
        <v>0.97662000000000004</v>
      </c>
      <c r="G204" s="141"/>
      <c r="H204" s="141"/>
      <c r="I204" s="141"/>
      <c r="J204" s="141"/>
      <c r="K204" s="141"/>
      <c r="L204" s="141"/>
      <c r="M204" s="141"/>
      <c r="N204" s="141"/>
      <c r="O204" s="141"/>
      <c r="P204" s="141"/>
      <c r="Q204" s="138">
        <v>39</v>
      </c>
      <c r="R204" s="138">
        <v>47.97</v>
      </c>
      <c r="S204" s="129" t="s">
        <v>793</v>
      </c>
      <c r="T204" s="143">
        <v>45658</v>
      </c>
      <c r="U204" s="143"/>
      <c r="V204" s="129" t="s">
        <v>51</v>
      </c>
      <c r="W204" s="129" t="s">
        <v>59</v>
      </c>
      <c r="X204" s="129"/>
      <c r="Y204" s="129"/>
      <c r="Z204" s="129"/>
      <c r="AA204" s="129" t="s">
        <v>791</v>
      </c>
      <c r="AB204" s="129"/>
      <c r="AC204" s="485" t="s">
        <v>790</v>
      </c>
    </row>
    <row r="205" spans="1:29" s="14" customFormat="1" ht="175.5" customHeight="1">
      <c r="A205" s="483" t="s">
        <v>789</v>
      </c>
      <c r="B205" s="41" t="s">
        <v>239</v>
      </c>
      <c r="C205" s="41" t="s">
        <v>49</v>
      </c>
      <c r="D205" s="41" t="s">
        <v>50</v>
      </c>
      <c r="E205" s="49">
        <v>0.88990000000000002</v>
      </c>
      <c r="F205" s="49">
        <v>1.100727</v>
      </c>
      <c r="G205" s="46"/>
      <c r="H205" s="46"/>
      <c r="I205" s="46"/>
      <c r="J205" s="46"/>
      <c r="K205" s="46"/>
      <c r="L205" s="46"/>
      <c r="M205" s="46"/>
      <c r="N205" s="46"/>
      <c r="O205" s="46"/>
      <c r="P205" s="46"/>
      <c r="Q205" s="40">
        <v>34</v>
      </c>
      <c r="R205" s="40">
        <v>41.82</v>
      </c>
      <c r="S205" s="41" t="s">
        <v>794</v>
      </c>
      <c r="T205" s="48">
        <v>45689</v>
      </c>
      <c r="U205" s="48"/>
      <c r="V205" s="41" t="s">
        <v>51</v>
      </c>
      <c r="W205" s="41" t="s">
        <v>59</v>
      </c>
      <c r="X205" s="41"/>
      <c r="Y205" s="41"/>
      <c r="Z205" s="41"/>
      <c r="AA205" s="41" t="s">
        <v>791</v>
      </c>
      <c r="AB205" s="41"/>
      <c r="AC205" s="484" t="s">
        <v>790</v>
      </c>
    </row>
    <row r="206" spans="1:29" s="14" customFormat="1" ht="175.5" customHeight="1">
      <c r="A206" s="488" t="s">
        <v>789</v>
      </c>
      <c r="B206" s="129" t="s">
        <v>239</v>
      </c>
      <c r="C206" s="129" t="s">
        <v>49</v>
      </c>
      <c r="D206" s="129" t="s">
        <v>50</v>
      </c>
      <c r="E206" s="140">
        <v>0.78900000000000003</v>
      </c>
      <c r="F206" s="140">
        <v>0.97662000000000004</v>
      </c>
      <c r="G206" s="141"/>
      <c r="H206" s="141"/>
      <c r="I206" s="141"/>
      <c r="J206" s="141"/>
      <c r="K206" s="141"/>
      <c r="L206" s="141"/>
      <c r="M206" s="141"/>
      <c r="N206" s="141"/>
      <c r="O206" s="141"/>
      <c r="P206" s="141"/>
      <c r="Q206" s="138">
        <v>39</v>
      </c>
      <c r="R206" s="138">
        <v>47.97</v>
      </c>
      <c r="S206" s="129" t="s">
        <v>795</v>
      </c>
      <c r="T206" s="143">
        <v>45658</v>
      </c>
      <c r="U206" s="143"/>
      <c r="V206" s="129" t="s">
        <v>51</v>
      </c>
      <c r="W206" s="129" t="s">
        <v>59</v>
      </c>
      <c r="X206" s="129"/>
      <c r="Y206" s="129"/>
      <c r="Z206" s="129"/>
      <c r="AA206" s="129" t="s">
        <v>791</v>
      </c>
      <c r="AB206" s="129"/>
      <c r="AC206" s="485" t="s">
        <v>790</v>
      </c>
    </row>
    <row r="207" spans="1:29" s="72" customFormat="1" ht="175.5" customHeight="1">
      <c r="A207" s="483" t="s">
        <v>789</v>
      </c>
      <c r="B207" s="41" t="s">
        <v>239</v>
      </c>
      <c r="C207" s="41" t="s">
        <v>49</v>
      </c>
      <c r="D207" s="41" t="s">
        <v>50</v>
      </c>
      <c r="E207" s="49">
        <v>0.97489999999999999</v>
      </c>
      <c r="F207" s="49">
        <v>1.2052769999999999</v>
      </c>
      <c r="G207" s="46"/>
      <c r="H207" s="46"/>
      <c r="I207" s="46"/>
      <c r="J207" s="46"/>
      <c r="K207" s="46"/>
      <c r="L207" s="46"/>
      <c r="M207" s="46"/>
      <c r="N207" s="46"/>
      <c r="O207" s="46"/>
      <c r="P207" s="46"/>
      <c r="Q207" s="40">
        <v>34</v>
      </c>
      <c r="R207" s="40">
        <v>41.82</v>
      </c>
      <c r="S207" s="41" t="s">
        <v>796</v>
      </c>
      <c r="T207" s="48">
        <v>45292</v>
      </c>
      <c r="U207" s="48"/>
      <c r="V207" s="41" t="s">
        <v>51</v>
      </c>
      <c r="W207" s="41" t="s">
        <v>59</v>
      </c>
      <c r="X207" s="41"/>
      <c r="Y207" s="41"/>
      <c r="Z207" s="41"/>
      <c r="AA207" s="41" t="s">
        <v>791</v>
      </c>
      <c r="AB207" s="41"/>
      <c r="AC207" s="484" t="s">
        <v>790</v>
      </c>
    </row>
    <row r="208" spans="1:29" s="72" customFormat="1" ht="175.5" customHeight="1">
      <c r="A208" s="488" t="s">
        <v>789</v>
      </c>
      <c r="B208" s="129" t="s">
        <v>239</v>
      </c>
      <c r="C208" s="129" t="s">
        <v>49</v>
      </c>
      <c r="D208" s="129" t="s">
        <v>50</v>
      </c>
      <c r="E208" s="140">
        <v>0.92589999999999995</v>
      </c>
      <c r="F208" s="140">
        <v>1.1450069999999999</v>
      </c>
      <c r="G208" s="141"/>
      <c r="H208" s="141"/>
      <c r="I208" s="141"/>
      <c r="J208" s="141"/>
      <c r="K208" s="141"/>
      <c r="L208" s="141"/>
      <c r="M208" s="141"/>
      <c r="N208" s="141"/>
      <c r="O208" s="141"/>
      <c r="P208" s="141"/>
      <c r="Q208" s="138">
        <v>34</v>
      </c>
      <c r="R208" s="138">
        <v>41.82</v>
      </c>
      <c r="S208" s="129" t="s">
        <v>797</v>
      </c>
      <c r="T208" s="143">
        <v>45292</v>
      </c>
      <c r="U208" s="143"/>
      <c r="V208" s="129" t="s">
        <v>51</v>
      </c>
      <c r="W208" s="129" t="s">
        <v>59</v>
      </c>
      <c r="X208" s="129"/>
      <c r="Y208" s="129"/>
      <c r="Z208" s="129"/>
      <c r="AA208" s="129" t="s">
        <v>791</v>
      </c>
      <c r="AB208" s="129"/>
      <c r="AC208" s="485" t="s">
        <v>790</v>
      </c>
    </row>
    <row r="209" spans="1:29" s="14" customFormat="1" ht="175.5" customHeight="1">
      <c r="A209" s="483" t="s">
        <v>789</v>
      </c>
      <c r="B209" s="41" t="s">
        <v>239</v>
      </c>
      <c r="C209" s="41" t="s">
        <v>49</v>
      </c>
      <c r="D209" s="41" t="s">
        <v>50</v>
      </c>
      <c r="E209" s="49">
        <v>0.97489999999999999</v>
      </c>
      <c r="F209" s="49">
        <v>1.2052769999999999</v>
      </c>
      <c r="G209" s="46"/>
      <c r="H209" s="46"/>
      <c r="I209" s="46"/>
      <c r="J209" s="46"/>
      <c r="K209" s="46"/>
      <c r="L209" s="46"/>
      <c r="M209" s="46"/>
      <c r="N209" s="46"/>
      <c r="O209" s="46"/>
      <c r="P209" s="46"/>
      <c r="Q209" s="40">
        <v>34</v>
      </c>
      <c r="R209" s="40">
        <v>41.82</v>
      </c>
      <c r="S209" s="41" t="s">
        <v>798</v>
      </c>
      <c r="T209" s="48">
        <v>45292</v>
      </c>
      <c r="U209" s="48"/>
      <c r="V209" s="41" t="s">
        <v>51</v>
      </c>
      <c r="W209" s="41" t="s">
        <v>59</v>
      </c>
      <c r="X209" s="41"/>
      <c r="Y209" s="41"/>
      <c r="Z209" s="41"/>
      <c r="AA209" s="41" t="s">
        <v>791</v>
      </c>
      <c r="AB209" s="41"/>
      <c r="AC209" s="484" t="s">
        <v>790</v>
      </c>
    </row>
    <row r="210" spans="1:29" s="14" customFormat="1" ht="175.5" customHeight="1">
      <c r="A210" s="488" t="s">
        <v>789</v>
      </c>
      <c r="B210" s="129" t="s">
        <v>239</v>
      </c>
      <c r="C210" s="129" t="s">
        <v>49</v>
      </c>
      <c r="D210" s="129" t="s">
        <v>50</v>
      </c>
      <c r="E210" s="140">
        <v>0.9909</v>
      </c>
      <c r="F210" s="140">
        <v>1.2249570000000001</v>
      </c>
      <c r="G210" s="141"/>
      <c r="H210" s="141"/>
      <c r="I210" s="141"/>
      <c r="J210" s="141"/>
      <c r="K210" s="141"/>
      <c r="L210" s="141"/>
      <c r="M210" s="141"/>
      <c r="N210" s="141"/>
      <c r="O210" s="141"/>
      <c r="P210" s="141"/>
      <c r="Q210" s="138">
        <v>48</v>
      </c>
      <c r="R210" s="138">
        <v>59.04</v>
      </c>
      <c r="S210" s="129" t="s">
        <v>799</v>
      </c>
      <c r="T210" s="143">
        <v>45658</v>
      </c>
      <c r="U210" s="143"/>
      <c r="V210" s="129" t="s">
        <v>51</v>
      </c>
      <c r="W210" s="129" t="s">
        <v>59</v>
      </c>
      <c r="X210" s="129"/>
      <c r="Y210" s="129"/>
      <c r="Z210" s="129"/>
      <c r="AA210" s="129" t="s">
        <v>791</v>
      </c>
      <c r="AB210" s="129"/>
      <c r="AC210" s="485" t="s">
        <v>790</v>
      </c>
    </row>
    <row r="211" spans="1:29" s="14" customFormat="1" ht="175.5" customHeight="1">
      <c r="A211" s="483" t="s">
        <v>789</v>
      </c>
      <c r="B211" s="41" t="s">
        <v>239</v>
      </c>
      <c r="C211" s="41" t="s">
        <v>49</v>
      </c>
      <c r="D211" s="41" t="s">
        <v>50</v>
      </c>
      <c r="E211" s="49">
        <v>0.9909</v>
      </c>
      <c r="F211" s="49">
        <v>1.2249570000000001</v>
      </c>
      <c r="G211" s="46"/>
      <c r="H211" s="46"/>
      <c r="I211" s="46"/>
      <c r="J211" s="46"/>
      <c r="K211" s="46"/>
      <c r="L211" s="46"/>
      <c r="M211" s="46"/>
      <c r="N211" s="46"/>
      <c r="O211" s="46"/>
      <c r="P211" s="46"/>
      <c r="Q211" s="40">
        <v>48</v>
      </c>
      <c r="R211" s="40">
        <v>59.04</v>
      </c>
      <c r="S211" s="41" t="s">
        <v>800</v>
      </c>
      <c r="T211" s="48">
        <v>45658</v>
      </c>
      <c r="U211" s="48"/>
      <c r="V211" s="41" t="s">
        <v>51</v>
      </c>
      <c r="W211" s="41" t="s">
        <v>59</v>
      </c>
      <c r="X211" s="41"/>
      <c r="Y211" s="41"/>
      <c r="Z211" s="41"/>
      <c r="AA211" s="41" t="s">
        <v>791</v>
      </c>
      <c r="AB211" s="41"/>
      <c r="AC211" s="484" t="s">
        <v>790</v>
      </c>
    </row>
    <row r="212" spans="1:29" s="14" customFormat="1" ht="175.5" customHeight="1">
      <c r="A212" s="488" t="s">
        <v>789</v>
      </c>
      <c r="B212" s="129" t="s">
        <v>239</v>
      </c>
      <c r="C212" s="129" t="s">
        <v>49</v>
      </c>
      <c r="D212" s="129" t="s">
        <v>50</v>
      </c>
      <c r="E212" s="140">
        <v>0.78900000000000003</v>
      </c>
      <c r="F212" s="140">
        <v>0.97662000000000004</v>
      </c>
      <c r="G212" s="141"/>
      <c r="H212" s="141"/>
      <c r="I212" s="141"/>
      <c r="J212" s="141"/>
      <c r="K212" s="141"/>
      <c r="L212" s="141"/>
      <c r="M212" s="141"/>
      <c r="N212" s="141"/>
      <c r="O212" s="141"/>
      <c r="P212" s="141"/>
      <c r="Q212" s="138">
        <v>39</v>
      </c>
      <c r="R212" s="138">
        <v>47.97</v>
      </c>
      <c r="S212" s="129" t="s">
        <v>801</v>
      </c>
      <c r="T212" s="143">
        <v>45658</v>
      </c>
      <c r="U212" s="143"/>
      <c r="V212" s="129" t="s">
        <v>51</v>
      </c>
      <c r="W212" s="129" t="s">
        <v>59</v>
      </c>
      <c r="X212" s="129"/>
      <c r="Y212" s="129"/>
      <c r="Z212" s="129"/>
      <c r="AA212" s="129" t="s">
        <v>791</v>
      </c>
      <c r="AB212" s="129"/>
      <c r="AC212" s="485" t="s">
        <v>790</v>
      </c>
    </row>
    <row r="213" spans="1:29" s="17" customFormat="1" ht="175.5" customHeight="1">
      <c r="A213" s="483" t="s">
        <v>789</v>
      </c>
      <c r="B213" s="41" t="s">
        <v>239</v>
      </c>
      <c r="C213" s="41" t="s">
        <v>49</v>
      </c>
      <c r="D213" s="41" t="s">
        <v>50</v>
      </c>
      <c r="E213" s="49">
        <v>0.97489999999999999</v>
      </c>
      <c r="F213" s="49">
        <v>1.2052769999999999</v>
      </c>
      <c r="G213" s="46"/>
      <c r="H213" s="46"/>
      <c r="I213" s="46"/>
      <c r="J213" s="46"/>
      <c r="K213" s="46"/>
      <c r="L213" s="46"/>
      <c r="M213" s="46"/>
      <c r="N213" s="46"/>
      <c r="O213" s="46"/>
      <c r="P213" s="46"/>
      <c r="Q213" s="40">
        <v>34</v>
      </c>
      <c r="R213" s="40">
        <v>41.82</v>
      </c>
      <c r="S213" s="41" t="s">
        <v>802</v>
      </c>
      <c r="T213" s="48">
        <v>45292</v>
      </c>
      <c r="U213" s="48"/>
      <c r="V213" s="41" t="s">
        <v>51</v>
      </c>
      <c r="W213" s="41" t="s">
        <v>59</v>
      </c>
      <c r="X213" s="41"/>
      <c r="Y213" s="41"/>
      <c r="Z213" s="41"/>
      <c r="AA213" s="41" t="s">
        <v>791</v>
      </c>
      <c r="AB213" s="41"/>
      <c r="AC213" s="484" t="s">
        <v>790</v>
      </c>
    </row>
    <row r="214" spans="1:29" s="14" customFormat="1" ht="175.5" customHeight="1">
      <c r="A214" s="488" t="s">
        <v>789</v>
      </c>
      <c r="B214" s="129" t="s">
        <v>239</v>
      </c>
      <c r="C214" s="129" t="s">
        <v>49</v>
      </c>
      <c r="D214" s="129" t="s">
        <v>50</v>
      </c>
      <c r="E214" s="140">
        <v>0.97489999999999999</v>
      </c>
      <c r="F214" s="140">
        <v>1.2052769999999999</v>
      </c>
      <c r="G214" s="141"/>
      <c r="H214" s="141"/>
      <c r="I214" s="141"/>
      <c r="J214" s="141"/>
      <c r="K214" s="141"/>
      <c r="L214" s="141"/>
      <c r="M214" s="141"/>
      <c r="N214" s="141"/>
      <c r="O214" s="141"/>
      <c r="P214" s="141"/>
      <c r="Q214" s="138">
        <v>34</v>
      </c>
      <c r="R214" s="138">
        <v>41.82</v>
      </c>
      <c r="S214" s="129" t="s">
        <v>803</v>
      </c>
      <c r="T214" s="143">
        <v>45292</v>
      </c>
      <c r="U214" s="143"/>
      <c r="V214" s="129" t="s">
        <v>51</v>
      </c>
      <c r="W214" s="129" t="s">
        <v>59</v>
      </c>
      <c r="X214" s="129"/>
      <c r="Y214" s="129"/>
      <c r="Z214" s="129"/>
      <c r="AA214" s="129" t="s">
        <v>791</v>
      </c>
      <c r="AB214" s="129"/>
      <c r="AC214" s="485" t="s">
        <v>790</v>
      </c>
    </row>
    <row r="215" spans="1:29" s="14" customFormat="1" ht="175.5" customHeight="1">
      <c r="A215" s="483" t="s">
        <v>789</v>
      </c>
      <c r="B215" s="41" t="s">
        <v>239</v>
      </c>
      <c r="C215" s="41" t="s">
        <v>49</v>
      </c>
      <c r="D215" s="41" t="s">
        <v>50</v>
      </c>
      <c r="E215" s="49">
        <v>0.78900000000000003</v>
      </c>
      <c r="F215" s="49">
        <v>0.97662000000000004</v>
      </c>
      <c r="G215" s="46"/>
      <c r="H215" s="46"/>
      <c r="I215" s="46"/>
      <c r="J215" s="46"/>
      <c r="K215" s="46"/>
      <c r="L215" s="46"/>
      <c r="M215" s="46"/>
      <c r="N215" s="46"/>
      <c r="O215" s="46"/>
      <c r="P215" s="46"/>
      <c r="Q215" s="40">
        <v>39</v>
      </c>
      <c r="R215" s="40">
        <v>47.97</v>
      </c>
      <c r="S215" s="41" t="s">
        <v>804</v>
      </c>
      <c r="T215" s="48">
        <v>45658</v>
      </c>
      <c r="U215" s="48"/>
      <c r="V215" s="41" t="s">
        <v>51</v>
      </c>
      <c r="W215" s="41" t="s">
        <v>59</v>
      </c>
      <c r="X215" s="41"/>
      <c r="Y215" s="41"/>
      <c r="Z215" s="41"/>
      <c r="AA215" s="41" t="s">
        <v>791</v>
      </c>
      <c r="AB215" s="41"/>
      <c r="AC215" s="484" t="s">
        <v>790</v>
      </c>
    </row>
    <row r="216" spans="1:29" s="14" customFormat="1" ht="175.5" customHeight="1">
      <c r="A216" s="488" t="s">
        <v>789</v>
      </c>
      <c r="B216" s="129" t="s">
        <v>239</v>
      </c>
      <c r="C216" s="129" t="s">
        <v>49</v>
      </c>
      <c r="D216" s="129" t="s">
        <v>50</v>
      </c>
      <c r="E216" s="140">
        <v>0.88990000000000002</v>
      </c>
      <c r="F216" s="140">
        <v>1.100727</v>
      </c>
      <c r="G216" s="141"/>
      <c r="H216" s="141"/>
      <c r="I216" s="141"/>
      <c r="J216" s="141"/>
      <c r="K216" s="141"/>
      <c r="L216" s="141"/>
      <c r="M216" s="141"/>
      <c r="N216" s="141"/>
      <c r="O216" s="141"/>
      <c r="P216" s="141"/>
      <c r="Q216" s="138">
        <v>34</v>
      </c>
      <c r="R216" s="138">
        <v>41.82</v>
      </c>
      <c r="S216" s="129" t="s">
        <v>805</v>
      </c>
      <c r="T216" s="143">
        <v>45689</v>
      </c>
      <c r="U216" s="143"/>
      <c r="V216" s="129" t="s">
        <v>51</v>
      </c>
      <c r="W216" s="129" t="s">
        <v>59</v>
      </c>
      <c r="X216" s="129"/>
      <c r="Y216" s="129"/>
      <c r="Z216" s="129"/>
      <c r="AA216" s="129" t="s">
        <v>791</v>
      </c>
      <c r="AB216" s="129"/>
      <c r="AC216" s="485" t="s">
        <v>790</v>
      </c>
    </row>
    <row r="217" spans="1:29" s="14" customFormat="1" ht="175.5" customHeight="1">
      <c r="A217" s="483" t="s">
        <v>789</v>
      </c>
      <c r="B217" s="41" t="s">
        <v>239</v>
      </c>
      <c r="C217" s="41" t="s">
        <v>49</v>
      </c>
      <c r="D217" s="41" t="s">
        <v>50</v>
      </c>
      <c r="E217" s="49">
        <v>0.88900000000000001</v>
      </c>
      <c r="F217" s="49">
        <v>1.09962</v>
      </c>
      <c r="G217" s="46"/>
      <c r="H217" s="46"/>
      <c r="I217" s="46"/>
      <c r="J217" s="46"/>
      <c r="K217" s="46"/>
      <c r="L217" s="46"/>
      <c r="M217" s="46"/>
      <c r="N217" s="46"/>
      <c r="O217" s="46"/>
      <c r="P217" s="46"/>
      <c r="Q217" s="40">
        <v>37</v>
      </c>
      <c r="R217" s="40">
        <v>45.51</v>
      </c>
      <c r="S217" s="41" t="s">
        <v>806</v>
      </c>
      <c r="T217" s="48">
        <v>45292</v>
      </c>
      <c r="U217" s="48"/>
      <c r="V217" s="41" t="s">
        <v>51</v>
      </c>
      <c r="W217" s="41" t="s">
        <v>59</v>
      </c>
      <c r="X217" s="41"/>
      <c r="Y217" s="41"/>
      <c r="Z217" s="41"/>
      <c r="AA217" s="41" t="s">
        <v>791</v>
      </c>
      <c r="AB217" s="41"/>
      <c r="AC217" s="484" t="s">
        <v>790</v>
      </c>
    </row>
    <row r="218" spans="1:29" s="14" customFormat="1" ht="175.5" customHeight="1">
      <c r="A218" s="488" t="s">
        <v>789</v>
      </c>
      <c r="B218" s="129" t="s">
        <v>239</v>
      </c>
      <c r="C218" s="129" t="s">
        <v>49</v>
      </c>
      <c r="D218" s="129" t="s">
        <v>50</v>
      </c>
      <c r="E218" s="140">
        <v>0.57899999999999996</v>
      </c>
      <c r="F218" s="140">
        <v>0.71831999999999996</v>
      </c>
      <c r="G218" s="141"/>
      <c r="H218" s="141"/>
      <c r="I218" s="141"/>
      <c r="J218" s="141"/>
      <c r="K218" s="141"/>
      <c r="L218" s="141"/>
      <c r="M218" s="141"/>
      <c r="N218" s="141"/>
      <c r="O218" s="141"/>
      <c r="P218" s="141"/>
      <c r="Q218" s="138">
        <v>34</v>
      </c>
      <c r="R218" s="138">
        <v>41.82</v>
      </c>
      <c r="S218" s="129" t="s">
        <v>992</v>
      </c>
      <c r="T218" s="143">
        <v>45658</v>
      </c>
      <c r="U218" s="143"/>
      <c r="V218" s="129" t="s">
        <v>51</v>
      </c>
      <c r="W218" s="129" t="s">
        <v>59</v>
      </c>
      <c r="X218" s="129"/>
      <c r="Y218" s="129"/>
      <c r="Z218" s="129"/>
      <c r="AA218" s="129" t="s">
        <v>791</v>
      </c>
      <c r="AB218" s="129"/>
      <c r="AC218" s="485" t="s">
        <v>790</v>
      </c>
    </row>
    <row r="219" spans="1:29" s="14" customFormat="1" ht="175.5" customHeight="1">
      <c r="A219" s="483" t="s">
        <v>807</v>
      </c>
      <c r="B219" s="41" t="s">
        <v>239</v>
      </c>
      <c r="C219" s="41" t="s">
        <v>49</v>
      </c>
      <c r="D219" s="41" t="s">
        <v>50</v>
      </c>
      <c r="E219" s="49">
        <v>0.78900000000000003</v>
      </c>
      <c r="F219" s="49">
        <v>0.97660000000000002</v>
      </c>
      <c r="G219" s="46"/>
      <c r="H219" s="46"/>
      <c r="I219" s="46"/>
      <c r="J219" s="46"/>
      <c r="K219" s="46"/>
      <c r="L219" s="46"/>
      <c r="M219" s="46"/>
      <c r="N219" s="46"/>
      <c r="O219" s="46"/>
      <c r="P219" s="46"/>
      <c r="Q219" s="40">
        <v>34</v>
      </c>
      <c r="R219" s="40">
        <v>41.82</v>
      </c>
      <c r="S219" s="41" t="s">
        <v>809</v>
      </c>
      <c r="T219" s="48">
        <v>45658</v>
      </c>
      <c r="U219" s="48"/>
      <c r="V219" s="41" t="s">
        <v>51</v>
      </c>
      <c r="W219" s="41" t="s">
        <v>59</v>
      </c>
      <c r="X219" s="41"/>
      <c r="Y219" s="41"/>
      <c r="Z219" s="41"/>
      <c r="AA219" s="41" t="s">
        <v>810</v>
      </c>
      <c r="AB219" s="41"/>
      <c r="AC219" s="484" t="s">
        <v>808</v>
      </c>
    </row>
    <row r="220" spans="1:29" s="14" customFormat="1" ht="175.5" customHeight="1">
      <c r="A220" s="488" t="s">
        <v>811</v>
      </c>
      <c r="B220" s="129" t="s">
        <v>239</v>
      </c>
      <c r="C220" s="129" t="s">
        <v>49</v>
      </c>
      <c r="D220" s="129"/>
      <c r="E220" s="140">
        <v>2.5949</v>
      </c>
      <c r="F220" s="140">
        <v>3.1979000000000002</v>
      </c>
      <c r="G220" s="141"/>
      <c r="H220" s="141"/>
      <c r="I220" s="141"/>
      <c r="J220" s="141"/>
      <c r="K220" s="141"/>
      <c r="L220" s="141"/>
      <c r="M220" s="141"/>
      <c r="N220" s="141"/>
      <c r="O220" s="141"/>
      <c r="P220" s="141"/>
      <c r="Q220" s="138">
        <v>150</v>
      </c>
      <c r="R220" s="138">
        <v>184.5</v>
      </c>
      <c r="S220" s="129"/>
      <c r="T220" s="143">
        <v>44805</v>
      </c>
      <c r="U220" s="143"/>
      <c r="V220" s="129" t="s">
        <v>51</v>
      </c>
      <c r="W220" s="129" t="s">
        <v>59</v>
      </c>
      <c r="X220" s="129"/>
      <c r="Y220" s="129"/>
      <c r="Z220" s="129"/>
      <c r="AA220" s="129" t="s">
        <v>813</v>
      </c>
      <c r="AB220" s="129"/>
      <c r="AC220" s="485" t="s">
        <v>812</v>
      </c>
    </row>
    <row r="221" spans="1:29" s="14" customFormat="1" ht="175.5" customHeight="1">
      <c r="A221" s="483" t="s">
        <v>811</v>
      </c>
      <c r="B221" s="41" t="s">
        <v>239</v>
      </c>
      <c r="C221" s="41" t="s">
        <v>49</v>
      </c>
      <c r="D221" s="41" t="s">
        <v>50</v>
      </c>
      <c r="E221" s="49">
        <v>0.88990000000000002</v>
      </c>
      <c r="F221" s="49">
        <v>1.1007</v>
      </c>
      <c r="G221" s="46"/>
      <c r="H221" s="46"/>
      <c r="I221" s="46"/>
      <c r="J221" s="46"/>
      <c r="K221" s="46"/>
      <c r="L221" s="46"/>
      <c r="M221" s="46"/>
      <c r="N221" s="46"/>
      <c r="O221" s="46"/>
      <c r="P221" s="46"/>
      <c r="Q221" s="40">
        <v>34</v>
      </c>
      <c r="R221" s="40">
        <v>41.82</v>
      </c>
      <c r="S221" s="41" t="s">
        <v>814</v>
      </c>
      <c r="T221" s="48">
        <v>45689</v>
      </c>
      <c r="U221" s="48"/>
      <c r="V221" s="41" t="s">
        <v>51</v>
      </c>
      <c r="W221" s="41" t="s">
        <v>59</v>
      </c>
      <c r="X221" s="41"/>
      <c r="Y221" s="41"/>
      <c r="Z221" s="41"/>
      <c r="AA221" s="41" t="s">
        <v>813</v>
      </c>
      <c r="AB221" s="41"/>
      <c r="AC221" s="484" t="s">
        <v>812</v>
      </c>
    </row>
    <row r="222" spans="1:29" s="14" customFormat="1" ht="175.5" customHeight="1">
      <c r="A222" s="488" t="s">
        <v>811</v>
      </c>
      <c r="B222" s="129" t="s">
        <v>239</v>
      </c>
      <c r="C222" s="129" t="s">
        <v>49</v>
      </c>
      <c r="D222" s="129" t="s">
        <v>50</v>
      </c>
      <c r="E222" s="140">
        <v>0.97489999999999999</v>
      </c>
      <c r="F222" s="140">
        <v>1.2053</v>
      </c>
      <c r="G222" s="141"/>
      <c r="H222" s="141"/>
      <c r="I222" s="141"/>
      <c r="J222" s="141"/>
      <c r="K222" s="141"/>
      <c r="L222" s="141"/>
      <c r="M222" s="141"/>
      <c r="N222" s="141"/>
      <c r="O222" s="141"/>
      <c r="P222" s="141"/>
      <c r="Q222" s="138">
        <v>34</v>
      </c>
      <c r="R222" s="138">
        <v>41.82</v>
      </c>
      <c r="S222" s="129" t="s">
        <v>815</v>
      </c>
      <c r="T222" s="143">
        <v>45292</v>
      </c>
      <c r="U222" s="143"/>
      <c r="V222" s="129" t="s">
        <v>51</v>
      </c>
      <c r="W222" s="129" t="s">
        <v>59</v>
      </c>
      <c r="X222" s="129"/>
      <c r="Y222" s="129"/>
      <c r="Z222" s="129"/>
      <c r="AA222" s="129" t="s">
        <v>813</v>
      </c>
      <c r="AB222" s="129"/>
      <c r="AC222" s="485" t="s">
        <v>812</v>
      </c>
    </row>
    <row r="223" spans="1:29" s="14" customFormat="1" ht="175.5" customHeight="1">
      <c r="A223" s="483" t="s">
        <v>811</v>
      </c>
      <c r="B223" s="41" t="s">
        <v>239</v>
      </c>
      <c r="C223" s="41" t="s">
        <v>49</v>
      </c>
      <c r="D223" s="41" t="s">
        <v>50</v>
      </c>
      <c r="E223" s="49">
        <v>0.97489999999999999</v>
      </c>
      <c r="F223" s="49">
        <v>1.2052769999999999</v>
      </c>
      <c r="G223" s="46"/>
      <c r="H223" s="46"/>
      <c r="I223" s="46"/>
      <c r="J223" s="46"/>
      <c r="K223" s="46"/>
      <c r="L223" s="46"/>
      <c r="M223" s="46"/>
      <c r="N223" s="46"/>
      <c r="O223" s="46"/>
      <c r="P223" s="46"/>
      <c r="Q223" s="40">
        <v>34</v>
      </c>
      <c r="R223" s="40">
        <v>41.82</v>
      </c>
      <c r="S223" s="41" t="s">
        <v>816</v>
      </c>
      <c r="T223" s="48">
        <v>45292</v>
      </c>
      <c r="U223" s="48"/>
      <c r="V223" s="41" t="s">
        <v>51</v>
      </c>
      <c r="W223" s="41" t="s">
        <v>59</v>
      </c>
      <c r="X223" s="41"/>
      <c r="Y223" s="41"/>
      <c r="Z223" s="41"/>
      <c r="AA223" s="41" t="s">
        <v>813</v>
      </c>
      <c r="AB223" s="41"/>
      <c r="AC223" s="484" t="s">
        <v>812</v>
      </c>
    </row>
    <row r="224" spans="1:29" s="14" customFormat="1" ht="175.5" customHeight="1">
      <c r="A224" s="488" t="s">
        <v>811</v>
      </c>
      <c r="B224" s="129" t="s">
        <v>239</v>
      </c>
      <c r="C224" s="129" t="s">
        <v>49</v>
      </c>
      <c r="D224" s="129" t="s">
        <v>50</v>
      </c>
      <c r="E224" s="140">
        <v>0.94389999999999996</v>
      </c>
      <c r="F224" s="140">
        <v>1.1671469999999999</v>
      </c>
      <c r="G224" s="141"/>
      <c r="H224" s="141"/>
      <c r="I224" s="141"/>
      <c r="J224" s="141"/>
      <c r="K224" s="141"/>
      <c r="L224" s="141"/>
      <c r="M224" s="141"/>
      <c r="N224" s="141"/>
      <c r="O224" s="141"/>
      <c r="P224" s="141"/>
      <c r="Q224" s="138">
        <v>48</v>
      </c>
      <c r="R224" s="138">
        <v>59.04</v>
      </c>
      <c r="S224" s="129" t="s">
        <v>817</v>
      </c>
      <c r="T224" s="143">
        <v>45658</v>
      </c>
      <c r="U224" s="143"/>
      <c r="V224" s="129" t="s">
        <v>51</v>
      </c>
      <c r="W224" s="129" t="s">
        <v>59</v>
      </c>
      <c r="X224" s="129"/>
      <c r="Y224" s="129"/>
      <c r="Z224" s="129"/>
      <c r="AA224" s="129" t="s">
        <v>813</v>
      </c>
      <c r="AB224" s="129"/>
      <c r="AC224" s="485" t="s">
        <v>812</v>
      </c>
    </row>
    <row r="225" spans="1:29" s="14" customFormat="1" ht="175.5" customHeight="1">
      <c r="A225" s="483" t="s">
        <v>1067</v>
      </c>
      <c r="B225" s="41" t="s">
        <v>1068</v>
      </c>
      <c r="C225" s="41" t="s">
        <v>49</v>
      </c>
      <c r="D225" s="41" t="s">
        <v>50</v>
      </c>
      <c r="E225" s="49">
        <v>0.64881999999999995</v>
      </c>
      <c r="F225" s="49">
        <v>0.80420000000000003</v>
      </c>
      <c r="G225" s="46"/>
      <c r="H225" s="46"/>
      <c r="I225" s="46"/>
      <c r="J225" s="46"/>
      <c r="K225" s="46"/>
      <c r="L225" s="46"/>
      <c r="M225" s="46"/>
      <c r="N225" s="46"/>
      <c r="O225" s="46"/>
      <c r="P225" s="46"/>
      <c r="Q225" s="40"/>
      <c r="R225" s="40"/>
      <c r="S225" s="41" t="s">
        <v>1069</v>
      </c>
      <c r="T225" s="48">
        <v>45748</v>
      </c>
      <c r="U225" s="48">
        <v>46113</v>
      </c>
      <c r="V225" s="41" t="s">
        <v>51</v>
      </c>
      <c r="W225" s="41" t="s">
        <v>52</v>
      </c>
      <c r="X225" s="41" t="s">
        <v>53</v>
      </c>
      <c r="Y225" s="41" t="s">
        <v>1070</v>
      </c>
      <c r="Z225" s="41" t="s">
        <v>53</v>
      </c>
      <c r="AA225" s="41" t="s">
        <v>1071</v>
      </c>
      <c r="AB225" s="41" t="s">
        <v>1072</v>
      </c>
      <c r="AC225" s="484" t="s">
        <v>1073</v>
      </c>
    </row>
    <row r="226" spans="1:29" s="14" customFormat="1" ht="175.5" customHeight="1">
      <c r="A226" s="481" t="s">
        <v>297</v>
      </c>
      <c r="B226" s="128" t="s">
        <v>239</v>
      </c>
      <c r="C226" s="128" t="s">
        <v>49</v>
      </c>
      <c r="D226" s="128" t="s">
        <v>50</v>
      </c>
      <c r="E226" s="130">
        <v>0.88990000000000002</v>
      </c>
      <c r="F226" s="130">
        <v>1.1007</v>
      </c>
      <c r="G226" s="131"/>
      <c r="H226" s="131"/>
      <c r="I226" s="131"/>
      <c r="J226" s="131"/>
      <c r="K226" s="131"/>
      <c r="L226" s="131"/>
      <c r="M226" s="131"/>
      <c r="N226" s="131"/>
      <c r="O226" s="131"/>
      <c r="P226" s="131"/>
      <c r="Q226" s="132">
        <v>34</v>
      </c>
      <c r="R226" s="132">
        <v>41.82</v>
      </c>
      <c r="S226" s="128" t="s">
        <v>999</v>
      </c>
      <c r="T226" s="133">
        <v>45689</v>
      </c>
      <c r="U226" s="133"/>
      <c r="V226" s="128" t="s">
        <v>51</v>
      </c>
      <c r="W226" s="128" t="s">
        <v>59</v>
      </c>
      <c r="X226" s="135"/>
      <c r="Y226" s="135"/>
      <c r="Z226" s="135"/>
      <c r="AA226" s="135" t="s">
        <v>813</v>
      </c>
      <c r="AB226" s="135"/>
      <c r="AC226" s="485" t="s">
        <v>1073</v>
      </c>
    </row>
    <row r="227" spans="1:29" s="14" customFormat="1" ht="175.5" customHeight="1">
      <c r="A227" s="486" t="s">
        <v>1250</v>
      </c>
      <c r="B227" s="34" t="s">
        <v>97</v>
      </c>
      <c r="C227" s="34" t="s">
        <v>49</v>
      </c>
      <c r="D227" s="34" t="s">
        <v>72</v>
      </c>
      <c r="E227" s="80">
        <v>0.84899999999999998</v>
      </c>
      <c r="F227" s="80">
        <v>1.04427</v>
      </c>
      <c r="G227" s="35"/>
      <c r="H227" s="35"/>
      <c r="I227" s="35"/>
      <c r="J227" s="35"/>
      <c r="K227" s="35"/>
      <c r="L227" s="35"/>
      <c r="M227" s="35"/>
      <c r="N227" s="35"/>
      <c r="O227" s="35"/>
      <c r="P227" s="35"/>
      <c r="Q227" s="38">
        <v>25</v>
      </c>
      <c r="R227" s="38">
        <v>30.75</v>
      </c>
      <c r="S227" s="34" t="s">
        <v>556</v>
      </c>
      <c r="T227" s="39">
        <v>45825</v>
      </c>
      <c r="U227" s="39"/>
      <c r="V227" s="34" t="s">
        <v>50</v>
      </c>
      <c r="W227" s="34" t="s">
        <v>52</v>
      </c>
      <c r="X227" s="42" t="s">
        <v>1249</v>
      </c>
      <c r="Y227" s="42" t="s">
        <v>556</v>
      </c>
      <c r="Z227" s="42"/>
      <c r="AA227" s="42"/>
      <c r="AB227" s="42"/>
      <c r="AC227" s="484" t="s">
        <v>1251</v>
      </c>
    </row>
    <row r="228" spans="1:29" s="14" customFormat="1" ht="175.5" customHeight="1">
      <c r="A228" s="481" t="s">
        <v>1250</v>
      </c>
      <c r="B228" s="128" t="s">
        <v>97</v>
      </c>
      <c r="C228" s="128" t="s">
        <v>77</v>
      </c>
      <c r="D228" s="128" t="s">
        <v>72</v>
      </c>
      <c r="E228" s="130"/>
      <c r="F228" s="130"/>
      <c r="G228" s="131">
        <v>1.45</v>
      </c>
      <c r="H228" s="131">
        <v>1.7834999999999999</v>
      </c>
      <c r="I228" s="131">
        <v>0.84899999999999998</v>
      </c>
      <c r="J228" s="131">
        <v>1.04427</v>
      </c>
      <c r="K228" s="131"/>
      <c r="L228" s="131"/>
      <c r="M228" s="131"/>
      <c r="N228" s="131"/>
      <c r="O228" s="131"/>
      <c r="P228" s="131"/>
      <c r="Q228" s="132">
        <v>25</v>
      </c>
      <c r="R228" s="132">
        <v>30.75</v>
      </c>
      <c r="S228" s="128" t="s">
        <v>556</v>
      </c>
      <c r="T228" s="133">
        <v>45825</v>
      </c>
      <c r="U228" s="133"/>
      <c r="V228" s="128" t="s">
        <v>50</v>
      </c>
      <c r="W228" s="128" t="s">
        <v>52</v>
      </c>
      <c r="X228" s="135" t="s">
        <v>1249</v>
      </c>
      <c r="Y228" s="135" t="s">
        <v>556</v>
      </c>
      <c r="Z228" s="135"/>
      <c r="AA228" s="135"/>
      <c r="AB228" s="135"/>
      <c r="AC228" s="485" t="s">
        <v>1251</v>
      </c>
    </row>
    <row r="229" spans="1:29" s="14" customFormat="1" ht="175.5" customHeight="1">
      <c r="A229" s="486" t="s">
        <v>299</v>
      </c>
      <c r="B229" s="34" t="s">
        <v>301</v>
      </c>
      <c r="C229" s="34" t="s">
        <v>49</v>
      </c>
      <c r="D229" s="34" t="s">
        <v>72</v>
      </c>
      <c r="E229" s="80">
        <v>0.45340000000000003</v>
      </c>
      <c r="F229" s="80">
        <v>0.56379999999999997</v>
      </c>
      <c r="G229" s="35"/>
      <c r="H229" s="35"/>
      <c r="I229" s="35"/>
      <c r="J229" s="35"/>
      <c r="K229" s="35"/>
      <c r="L229" s="35"/>
      <c r="M229" s="35"/>
      <c r="N229" s="35"/>
      <c r="O229" s="35"/>
      <c r="P229" s="35"/>
      <c r="Q229" s="38"/>
      <c r="R229" s="38"/>
      <c r="S229" s="34"/>
      <c r="T229" s="39" t="s">
        <v>929</v>
      </c>
      <c r="U229" s="39" t="s">
        <v>968</v>
      </c>
      <c r="V229" s="34" t="s">
        <v>51</v>
      </c>
      <c r="W229" s="34" t="s">
        <v>52</v>
      </c>
      <c r="X229" s="42"/>
      <c r="Y229" s="42" t="s">
        <v>302</v>
      </c>
      <c r="Z229" s="42"/>
      <c r="AA229" s="42" t="s">
        <v>738</v>
      </c>
      <c r="AB229" s="44"/>
      <c r="AC229" s="487" t="s">
        <v>300</v>
      </c>
    </row>
    <row r="230" spans="1:29" s="14" customFormat="1" ht="175.5" customHeight="1">
      <c r="A230" s="481" t="s">
        <v>299</v>
      </c>
      <c r="B230" s="128" t="s">
        <v>301</v>
      </c>
      <c r="C230" s="128" t="s">
        <v>77</v>
      </c>
      <c r="D230" s="128" t="s">
        <v>72</v>
      </c>
      <c r="E230" s="130"/>
      <c r="F230" s="130"/>
      <c r="G230" s="131">
        <v>0.57210000000000005</v>
      </c>
      <c r="H230" s="131">
        <v>0.70979999999999999</v>
      </c>
      <c r="I230" s="131">
        <v>0.45090000000000002</v>
      </c>
      <c r="J230" s="131">
        <v>0.56079999999999997</v>
      </c>
      <c r="K230" s="131"/>
      <c r="L230" s="131"/>
      <c r="M230" s="131"/>
      <c r="N230" s="131"/>
      <c r="O230" s="131"/>
      <c r="P230" s="131"/>
      <c r="Q230" s="132"/>
      <c r="R230" s="132"/>
      <c r="S230" s="128"/>
      <c r="T230" s="133" t="s">
        <v>929</v>
      </c>
      <c r="U230" s="133" t="s">
        <v>968</v>
      </c>
      <c r="V230" s="128" t="s">
        <v>51</v>
      </c>
      <c r="W230" s="128" t="s">
        <v>52</v>
      </c>
      <c r="X230" s="128"/>
      <c r="Y230" s="135" t="s">
        <v>302</v>
      </c>
      <c r="Z230" s="135"/>
      <c r="AA230" s="135" t="s">
        <v>738</v>
      </c>
      <c r="AB230" s="139"/>
      <c r="AC230" s="482" t="s">
        <v>300</v>
      </c>
    </row>
    <row r="231" spans="1:29" s="14" customFormat="1" ht="175.5" customHeight="1">
      <c r="A231" s="486" t="s">
        <v>303</v>
      </c>
      <c r="B231" s="34" t="s">
        <v>305</v>
      </c>
      <c r="C231" s="34" t="s">
        <v>49</v>
      </c>
      <c r="D231" s="34" t="s">
        <v>50</v>
      </c>
      <c r="E231" s="80">
        <f>0.6783</f>
        <v>0.67830000000000001</v>
      </c>
      <c r="F231" s="80">
        <f>0.6833*1.23</f>
        <v>0.84045899999999996</v>
      </c>
      <c r="G231" s="35"/>
      <c r="H231" s="35"/>
      <c r="I231" s="35"/>
      <c r="J231" s="35"/>
      <c r="K231" s="35"/>
      <c r="L231" s="35"/>
      <c r="M231" s="35"/>
      <c r="N231" s="35"/>
      <c r="O231" s="35"/>
      <c r="P231" s="35"/>
      <c r="Q231" s="38"/>
      <c r="R231" s="38"/>
      <c r="S231" s="34" t="s">
        <v>306</v>
      </c>
      <c r="T231" s="39" t="s">
        <v>265</v>
      </c>
      <c r="U231" s="39"/>
      <c r="V231" s="34" t="s">
        <v>51</v>
      </c>
      <c r="W231" s="34" t="s">
        <v>52</v>
      </c>
      <c r="X231" s="42" t="s">
        <v>53</v>
      </c>
      <c r="Y231" s="42" t="s">
        <v>307</v>
      </c>
      <c r="Z231" s="53" t="s">
        <v>308</v>
      </c>
      <c r="AA231" s="42" t="s">
        <v>309</v>
      </c>
      <c r="AB231" s="42" t="s">
        <v>310</v>
      </c>
      <c r="AC231" s="487" t="s">
        <v>304</v>
      </c>
    </row>
    <row r="232" spans="1:29" s="72" customFormat="1" ht="175.5" customHeight="1">
      <c r="A232" s="491" t="s">
        <v>303</v>
      </c>
      <c r="B232" s="159" t="s">
        <v>305</v>
      </c>
      <c r="C232" s="160" t="s">
        <v>49</v>
      </c>
      <c r="D232" s="159" t="s">
        <v>50</v>
      </c>
      <c r="E232" s="161">
        <v>0.52600000000000002</v>
      </c>
      <c r="F232" s="159">
        <v>0.64698</v>
      </c>
      <c r="G232" s="157"/>
      <c r="H232" s="159"/>
      <c r="I232" s="157"/>
      <c r="J232" s="159"/>
      <c r="K232" s="157"/>
      <c r="L232" s="159"/>
      <c r="M232" s="157"/>
      <c r="N232" s="159"/>
      <c r="O232" s="157"/>
      <c r="P232" s="159"/>
      <c r="Q232" s="157"/>
      <c r="R232" s="159"/>
      <c r="S232" s="160" t="s">
        <v>306</v>
      </c>
      <c r="T232" s="162">
        <v>45658</v>
      </c>
      <c r="U232" s="157"/>
      <c r="V232" s="159" t="s">
        <v>51</v>
      </c>
      <c r="W232" s="160" t="s">
        <v>52</v>
      </c>
      <c r="X232" s="159" t="s">
        <v>53</v>
      </c>
      <c r="Y232" s="160" t="s">
        <v>307</v>
      </c>
      <c r="Z232" s="159" t="s">
        <v>308</v>
      </c>
      <c r="AA232" s="160" t="s">
        <v>309</v>
      </c>
      <c r="AB232" s="159" t="s">
        <v>310</v>
      </c>
      <c r="AC232" s="492" t="s">
        <v>304</v>
      </c>
    </row>
    <row r="233" spans="1:29" s="17" customFormat="1" ht="175.5" customHeight="1">
      <c r="A233" s="486" t="s">
        <v>311</v>
      </c>
      <c r="B233" s="34" t="s">
        <v>165</v>
      </c>
      <c r="C233" s="34" t="s">
        <v>49</v>
      </c>
      <c r="D233" s="34" t="s">
        <v>50</v>
      </c>
      <c r="E233" s="80">
        <v>1.1187</v>
      </c>
      <c r="F233" s="80">
        <f>(E233+0.005)*1.23</f>
        <v>1.3821509999999999</v>
      </c>
      <c r="G233" s="35"/>
      <c r="H233" s="35"/>
      <c r="I233" s="35"/>
      <c r="J233" s="35"/>
      <c r="K233" s="35"/>
      <c r="L233" s="35"/>
      <c r="M233" s="35"/>
      <c r="N233" s="35"/>
      <c r="O233" s="35"/>
      <c r="P233" s="35"/>
      <c r="Q233" s="38">
        <v>30</v>
      </c>
      <c r="R233" s="38">
        <f>Q233*1.23</f>
        <v>36.9</v>
      </c>
      <c r="S233" s="34"/>
      <c r="T233" s="39">
        <v>44743</v>
      </c>
      <c r="U233" s="39"/>
      <c r="V233" s="34" t="s">
        <v>50</v>
      </c>
      <c r="W233" s="34" t="s">
        <v>59</v>
      </c>
      <c r="X233" s="42" t="s">
        <v>313</v>
      </c>
      <c r="Y233" s="42" t="s">
        <v>53</v>
      </c>
      <c r="Z233" s="42" t="s">
        <v>53</v>
      </c>
      <c r="AA233" s="42" t="s">
        <v>314</v>
      </c>
      <c r="AB233" s="42" t="s">
        <v>685</v>
      </c>
      <c r="AC233" s="493" t="s">
        <v>312</v>
      </c>
    </row>
    <row r="234" spans="1:29" s="72" customFormat="1" ht="175.5" customHeight="1">
      <c r="A234" s="481" t="s">
        <v>311</v>
      </c>
      <c r="B234" s="128" t="s">
        <v>165</v>
      </c>
      <c r="C234" s="128" t="s">
        <v>77</v>
      </c>
      <c r="D234" s="128" t="s">
        <v>50</v>
      </c>
      <c r="E234" s="130"/>
      <c r="F234" s="130"/>
      <c r="G234" s="131">
        <v>1.5861000000000001</v>
      </c>
      <c r="H234" s="131">
        <f>(G234+0.005)*1.23</f>
        <v>1.9570529999999999</v>
      </c>
      <c r="I234" s="131">
        <v>1.2830999999999999</v>
      </c>
      <c r="J234" s="131">
        <f>(I234+0.005)*1.23</f>
        <v>1.5843629999999997</v>
      </c>
      <c r="K234" s="131"/>
      <c r="L234" s="131"/>
      <c r="M234" s="131"/>
      <c r="N234" s="131"/>
      <c r="O234" s="131"/>
      <c r="P234" s="131"/>
      <c r="Q234" s="132">
        <v>30</v>
      </c>
      <c r="R234" s="132">
        <f>Q234*1.23</f>
        <v>36.9</v>
      </c>
      <c r="S234" s="128"/>
      <c r="T234" s="133">
        <v>44743</v>
      </c>
      <c r="U234" s="133"/>
      <c r="V234" s="128" t="s">
        <v>50</v>
      </c>
      <c r="W234" s="128" t="s">
        <v>59</v>
      </c>
      <c r="X234" s="135" t="s">
        <v>313</v>
      </c>
      <c r="Y234" s="135" t="s">
        <v>53</v>
      </c>
      <c r="Z234" s="135" t="s">
        <v>53</v>
      </c>
      <c r="AA234" s="135" t="s">
        <v>314</v>
      </c>
      <c r="AB234" s="135" t="s">
        <v>685</v>
      </c>
      <c r="AC234" s="494" t="s">
        <v>312</v>
      </c>
    </row>
    <row r="235" spans="1:29" s="72" customFormat="1" ht="175.5" customHeight="1">
      <c r="A235" s="486" t="s">
        <v>311</v>
      </c>
      <c r="B235" s="34" t="s">
        <v>165</v>
      </c>
      <c r="C235" s="34" t="s">
        <v>77</v>
      </c>
      <c r="D235" s="34" t="s">
        <v>50</v>
      </c>
      <c r="E235" s="80"/>
      <c r="F235" s="80"/>
      <c r="G235" s="35">
        <v>1.4531000000000001</v>
      </c>
      <c r="H235" s="35">
        <f>(G235+0.005)*1.23</f>
        <v>1.7934629999999998</v>
      </c>
      <c r="I235" s="35">
        <v>1.2517</v>
      </c>
      <c r="J235" s="35">
        <f>(I235+0.005)*1.23</f>
        <v>1.5457409999999998</v>
      </c>
      <c r="K235" s="35"/>
      <c r="L235" s="35"/>
      <c r="M235" s="35"/>
      <c r="N235" s="35"/>
      <c r="O235" s="35"/>
      <c r="P235" s="35"/>
      <c r="Q235" s="38">
        <v>30</v>
      </c>
      <c r="R235" s="38">
        <f>Q235*1.23</f>
        <v>36.9</v>
      </c>
      <c r="S235" s="34"/>
      <c r="T235" s="39">
        <v>44743</v>
      </c>
      <c r="U235" s="39"/>
      <c r="V235" s="34" t="s">
        <v>50</v>
      </c>
      <c r="W235" s="34" t="s">
        <v>59</v>
      </c>
      <c r="X235" s="42" t="s">
        <v>313</v>
      </c>
      <c r="Y235" s="42" t="s">
        <v>53</v>
      </c>
      <c r="Z235" s="42" t="s">
        <v>53</v>
      </c>
      <c r="AA235" s="42" t="s">
        <v>314</v>
      </c>
      <c r="AB235" s="42" t="s">
        <v>685</v>
      </c>
      <c r="AC235" s="493" t="s">
        <v>312</v>
      </c>
    </row>
    <row r="236" spans="1:29" s="14" customFormat="1" ht="175.5" customHeight="1">
      <c r="A236" s="481" t="s">
        <v>315</v>
      </c>
      <c r="B236" s="128" t="s">
        <v>199</v>
      </c>
      <c r="C236" s="128" t="s">
        <v>49</v>
      </c>
      <c r="D236" s="128" t="s">
        <v>50</v>
      </c>
      <c r="E236" s="130">
        <v>0.74180000000000001</v>
      </c>
      <c r="F236" s="130">
        <v>0.91859999999999997</v>
      </c>
      <c r="G236" s="131"/>
      <c r="H236" s="131"/>
      <c r="I236" s="131"/>
      <c r="J236" s="131"/>
      <c r="K236" s="131"/>
      <c r="L236" s="131"/>
      <c r="M236" s="131"/>
      <c r="N236" s="131"/>
      <c r="O236" s="131"/>
      <c r="P236" s="131"/>
      <c r="Q236" s="132"/>
      <c r="R236" s="132"/>
      <c r="S236" s="128" t="s">
        <v>317</v>
      </c>
      <c r="T236" s="163">
        <v>45292</v>
      </c>
      <c r="U236" s="163">
        <v>46022</v>
      </c>
      <c r="V236" s="128" t="s">
        <v>51</v>
      </c>
      <c r="W236" s="128" t="s">
        <v>186</v>
      </c>
      <c r="X236" s="128" t="s">
        <v>53</v>
      </c>
      <c r="Y236" s="128" t="s">
        <v>317</v>
      </c>
      <c r="Z236" s="128" t="s">
        <v>53</v>
      </c>
      <c r="AA236" s="128" t="s">
        <v>318</v>
      </c>
      <c r="AB236" s="128"/>
      <c r="AC236" s="482" t="s">
        <v>316</v>
      </c>
    </row>
    <row r="237" spans="1:29" s="14" customFormat="1" ht="175.5" customHeight="1">
      <c r="A237" s="486" t="s">
        <v>319</v>
      </c>
      <c r="B237" s="34" t="s">
        <v>321</v>
      </c>
      <c r="C237" s="34" t="s">
        <v>49</v>
      </c>
      <c r="D237" s="34" t="s">
        <v>50</v>
      </c>
      <c r="E237" s="80">
        <v>0.56740000000000002</v>
      </c>
      <c r="F237" s="80">
        <v>0.70399999999999996</v>
      </c>
      <c r="G237" s="35"/>
      <c r="H237" s="35"/>
      <c r="I237" s="35"/>
      <c r="J237" s="35"/>
      <c r="K237" s="35"/>
      <c r="L237" s="35"/>
      <c r="M237" s="35"/>
      <c r="N237" s="35"/>
      <c r="O237" s="35"/>
      <c r="P237" s="35"/>
      <c r="Q237" s="38"/>
      <c r="R237" s="38"/>
      <c r="S237" s="34" t="s">
        <v>322</v>
      </c>
      <c r="T237" s="43" t="s">
        <v>929</v>
      </c>
      <c r="U237" s="43" t="s">
        <v>968</v>
      </c>
      <c r="V237" s="34" t="s">
        <v>51</v>
      </c>
      <c r="W237" s="34" t="s">
        <v>52</v>
      </c>
      <c r="X237" s="42" t="s">
        <v>53</v>
      </c>
      <c r="Y237" s="42" t="s">
        <v>53</v>
      </c>
      <c r="Z237" s="42" t="s">
        <v>323</v>
      </c>
      <c r="AA237" s="42" t="s">
        <v>324</v>
      </c>
      <c r="AB237" s="42"/>
      <c r="AC237" s="487" t="s">
        <v>320</v>
      </c>
    </row>
    <row r="238" spans="1:29" s="14" customFormat="1" ht="175.5" customHeight="1">
      <c r="A238" s="488" t="s">
        <v>818</v>
      </c>
      <c r="B238" s="129" t="s">
        <v>239</v>
      </c>
      <c r="C238" s="129" t="s">
        <v>49</v>
      </c>
      <c r="D238" s="129"/>
      <c r="E238" s="140">
        <v>0.88900000000000001</v>
      </c>
      <c r="F238" s="140">
        <v>1.0995999999999999</v>
      </c>
      <c r="G238" s="141"/>
      <c r="H238" s="141"/>
      <c r="I238" s="141"/>
      <c r="J238" s="141"/>
      <c r="K238" s="141"/>
      <c r="L238" s="141"/>
      <c r="M238" s="141"/>
      <c r="N238" s="141"/>
      <c r="O238" s="141"/>
      <c r="P238" s="141"/>
      <c r="Q238" s="138">
        <v>37</v>
      </c>
      <c r="R238" s="138">
        <v>45.51</v>
      </c>
      <c r="S238" s="129" t="s">
        <v>820</v>
      </c>
      <c r="T238" s="143">
        <v>45748</v>
      </c>
      <c r="U238" s="143"/>
      <c r="V238" s="129" t="s">
        <v>51</v>
      </c>
      <c r="W238" s="129" t="s">
        <v>59</v>
      </c>
      <c r="X238" s="129"/>
      <c r="Y238" s="129"/>
      <c r="Z238" s="129"/>
      <c r="AA238" s="129" t="s">
        <v>821</v>
      </c>
      <c r="AB238" s="129"/>
      <c r="AC238" s="485" t="s">
        <v>819</v>
      </c>
    </row>
    <row r="239" spans="1:29" s="72" customFormat="1" ht="175.5" customHeight="1">
      <c r="A239" s="486" t="s">
        <v>325</v>
      </c>
      <c r="B239" s="46" t="s">
        <v>1128</v>
      </c>
      <c r="C239" s="34" t="s">
        <v>49</v>
      </c>
      <c r="D239" s="34" t="s">
        <v>50</v>
      </c>
      <c r="E239" s="49" t="s">
        <v>1128</v>
      </c>
      <c r="F239" s="49" t="s">
        <v>1128</v>
      </c>
      <c r="G239" s="35"/>
      <c r="H239" s="35"/>
      <c r="I239" s="35"/>
      <c r="J239" s="35"/>
      <c r="K239" s="35"/>
      <c r="L239" s="35"/>
      <c r="M239" s="35"/>
      <c r="N239" s="35"/>
      <c r="O239" s="35"/>
      <c r="P239" s="35"/>
      <c r="Q239" s="47" t="s">
        <v>1128</v>
      </c>
      <c r="R239" s="47" t="s">
        <v>1128</v>
      </c>
      <c r="S239" s="34" t="s">
        <v>327</v>
      </c>
      <c r="T239" s="39">
        <v>45658</v>
      </c>
      <c r="U239" s="39"/>
      <c r="V239" s="34" t="s">
        <v>186</v>
      </c>
      <c r="W239" s="34" t="s">
        <v>50</v>
      </c>
      <c r="X239" s="42"/>
      <c r="Y239" s="42"/>
      <c r="Z239" s="46" t="s">
        <v>1128</v>
      </c>
      <c r="AA239" s="42" t="s">
        <v>328</v>
      </c>
      <c r="AB239" s="42"/>
      <c r="AC239" s="487" t="s">
        <v>326</v>
      </c>
    </row>
    <row r="240" spans="1:29" s="72" customFormat="1" ht="175.5" customHeight="1">
      <c r="A240" s="488" t="s">
        <v>329</v>
      </c>
      <c r="B240" s="128" t="s">
        <v>1132</v>
      </c>
      <c r="C240" s="128" t="s">
        <v>1134</v>
      </c>
      <c r="D240" s="128" t="s">
        <v>1133</v>
      </c>
      <c r="E240" s="130">
        <v>0.73</v>
      </c>
      <c r="F240" s="130">
        <v>0.89789999999999992</v>
      </c>
      <c r="G240" s="131"/>
      <c r="H240" s="131"/>
      <c r="I240" s="131"/>
      <c r="J240" s="131"/>
      <c r="K240" s="131"/>
      <c r="L240" s="131"/>
      <c r="M240" s="131"/>
      <c r="N240" s="131"/>
      <c r="O240" s="131"/>
      <c r="P240" s="131"/>
      <c r="Q240" s="132">
        <v>9</v>
      </c>
      <c r="R240" s="132">
        <v>11.07</v>
      </c>
      <c r="S240" s="128" t="s">
        <v>1136</v>
      </c>
      <c r="T240" s="133">
        <v>45658</v>
      </c>
      <c r="U240" s="133">
        <v>46022</v>
      </c>
      <c r="V240" s="128"/>
      <c r="W240" s="128" t="s">
        <v>1135</v>
      </c>
      <c r="X240" s="135" t="s">
        <v>332</v>
      </c>
      <c r="Y240" s="135"/>
      <c r="Z240" s="138"/>
      <c r="AA240" s="223" t="s">
        <v>333</v>
      </c>
      <c r="AB240" s="135"/>
      <c r="AC240" s="482" t="s">
        <v>330</v>
      </c>
    </row>
    <row r="241" spans="1:29" s="72" customFormat="1" ht="175.5" customHeight="1">
      <c r="A241" s="486" t="s">
        <v>334</v>
      </c>
      <c r="B241" s="34" t="s">
        <v>341</v>
      </c>
      <c r="C241" s="34" t="s">
        <v>49</v>
      </c>
      <c r="D241" s="34" t="s">
        <v>72</v>
      </c>
      <c r="E241" s="80">
        <v>0.64500000000000002</v>
      </c>
      <c r="F241" s="80">
        <v>0.79335</v>
      </c>
      <c r="G241" s="35"/>
      <c r="H241" s="35"/>
      <c r="I241" s="35"/>
      <c r="J241" s="35"/>
      <c r="K241" s="35"/>
      <c r="L241" s="35"/>
      <c r="M241" s="35"/>
      <c r="N241" s="35"/>
      <c r="O241" s="35"/>
      <c r="P241" s="35"/>
      <c r="Q241" s="38" t="s">
        <v>936</v>
      </c>
      <c r="R241" s="38" t="s">
        <v>937</v>
      </c>
      <c r="S241" s="34" t="s">
        <v>336</v>
      </c>
      <c r="T241" s="39">
        <v>45658</v>
      </c>
      <c r="U241" s="39">
        <v>46022</v>
      </c>
      <c r="V241" s="34" t="s">
        <v>50</v>
      </c>
      <c r="W241" s="34" t="s">
        <v>50</v>
      </c>
      <c r="X241" s="42" t="s">
        <v>337</v>
      </c>
      <c r="Y241" s="42" t="s">
        <v>338</v>
      </c>
      <c r="Z241" s="42" t="s">
        <v>53</v>
      </c>
      <c r="AA241" s="42" t="s">
        <v>339</v>
      </c>
      <c r="AB241" s="42" t="s">
        <v>340</v>
      </c>
      <c r="AC241" s="484" t="s">
        <v>335</v>
      </c>
    </row>
    <row r="242" spans="1:29" s="72" customFormat="1" ht="175.5" customHeight="1">
      <c r="A242" s="481" t="s">
        <v>334</v>
      </c>
      <c r="B242" s="128" t="s">
        <v>935</v>
      </c>
      <c r="C242" s="128" t="s">
        <v>49</v>
      </c>
      <c r="D242" s="128" t="s">
        <v>72</v>
      </c>
      <c r="E242" s="130">
        <v>0.67</v>
      </c>
      <c r="F242" s="130">
        <v>0.82410000000000005</v>
      </c>
      <c r="G242" s="131"/>
      <c r="H242" s="131"/>
      <c r="I242" s="131"/>
      <c r="J242" s="131"/>
      <c r="K242" s="131"/>
      <c r="L242" s="131"/>
      <c r="M242" s="131"/>
      <c r="N242" s="131"/>
      <c r="O242" s="131"/>
      <c r="P242" s="131"/>
      <c r="Q242" s="132" t="s">
        <v>936</v>
      </c>
      <c r="R242" s="132" t="s">
        <v>937</v>
      </c>
      <c r="S242" s="128" t="s">
        <v>336</v>
      </c>
      <c r="T242" s="133">
        <v>46023</v>
      </c>
      <c r="U242" s="133">
        <v>46387</v>
      </c>
      <c r="V242" s="128" t="s">
        <v>50</v>
      </c>
      <c r="W242" s="128" t="s">
        <v>50</v>
      </c>
      <c r="X242" s="135" t="s">
        <v>337</v>
      </c>
      <c r="Y242" s="135" t="s">
        <v>338</v>
      </c>
      <c r="Z242" s="135" t="s">
        <v>53</v>
      </c>
      <c r="AA242" s="135" t="s">
        <v>339</v>
      </c>
      <c r="AB242" s="135" t="s">
        <v>340</v>
      </c>
      <c r="AC242" s="485" t="s">
        <v>335</v>
      </c>
    </row>
    <row r="243" spans="1:29" s="72" customFormat="1" ht="409.6" customHeight="1">
      <c r="A243" s="483" t="s">
        <v>1473</v>
      </c>
      <c r="B243" s="34" t="s">
        <v>1446</v>
      </c>
      <c r="C243" s="34" t="s">
        <v>1447</v>
      </c>
      <c r="D243" s="41" t="s">
        <v>50</v>
      </c>
      <c r="E243" s="80">
        <v>0.56689999999999996</v>
      </c>
      <c r="F243" s="80">
        <v>0.69730000000000003</v>
      </c>
      <c r="G243" s="35"/>
      <c r="H243" s="35"/>
      <c r="I243" s="35"/>
      <c r="J243" s="35"/>
      <c r="K243" s="36"/>
      <c r="L243" s="35"/>
      <c r="M243" s="35"/>
      <c r="N243" s="35"/>
      <c r="O243" s="35"/>
      <c r="P243" s="35"/>
      <c r="Q243" s="38" t="s">
        <v>1448</v>
      </c>
      <c r="R243" s="38" t="s">
        <v>1449</v>
      </c>
      <c r="S243" s="39" t="s">
        <v>1450</v>
      </c>
      <c r="T243" s="39">
        <v>45931</v>
      </c>
      <c r="U243" s="39">
        <v>46022</v>
      </c>
      <c r="V243" s="34" t="s">
        <v>51</v>
      </c>
      <c r="W243" s="34" t="s">
        <v>52</v>
      </c>
      <c r="X243" s="41" t="s">
        <v>1451</v>
      </c>
      <c r="Y243" s="119" t="s">
        <v>1452</v>
      </c>
      <c r="Z243" s="42" t="s">
        <v>1452</v>
      </c>
      <c r="AA243" s="42" t="s">
        <v>1453</v>
      </c>
      <c r="AB243" s="42" t="s">
        <v>1454</v>
      </c>
      <c r="AC243" s="484" t="s">
        <v>1474</v>
      </c>
    </row>
    <row r="244" spans="1:29" s="72" customFormat="1" ht="409.6" customHeight="1">
      <c r="A244" s="495" t="s">
        <v>1473</v>
      </c>
      <c r="B244" s="85" t="s">
        <v>1446</v>
      </c>
      <c r="C244" s="164" t="s">
        <v>1455</v>
      </c>
      <c r="D244" s="164" t="s">
        <v>50</v>
      </c>
      <c r="E244" s="86"/>
      <c r="F244" s="86"/>
      <c r="G244" s="87">
        <v>0.56689999999999996</v>
      </c>
      <c r="H244" s="87">
        <v>0.69730000000000003</v>
      </c>
      <c r="I244" s="87">
        <v>0.56689999999999996</v>
      </c>
      <c r="J244" s="87">
        <v>0.69730000000000003</v>
      </c>
      <c r="K244" s="87"/>
      <c r="L244" s="87"/>
      <c r="M244" s="87"/>
      <c r="N244" s="87"/>
      <c r="O244" s="87"/>
      <c r="P244" s="87"/>
      <c r="Q244" s="88" t="s">
        <v>1448</v>
      </c>
      <c r="R244" s="88" t="s">
        <v>1449</v>
      </c>
      <c r="S244" s="89" t="s">
        <v>1450</v>
      </c>
      <c r="T244" s="89">
        <v>45931</v>
      </c>
      <c r="U244" s="89">
        <v>46022</v>
      </c>
      <c r="V244" s="85" t="s">
        <v>51</v>
      </c>
      <c r="W244" s="85" t="s">
        <v>52</v>
      </c>
      <c r="X244" s="165" t="s">
        <v>1451</v>
      </c>
      <c r="Y244" s="166" t="s">
        <v>1452</v>
      </c>
      <c r="Z244" s="90" t="s">
        <v>1452</v>
      </c>
      <c r="AA244" s="90" t="s">
        <v>1453</v>
      </c>
      <c r="AB244" s="90" t="s">
        <v>1454</v>
      </c>
      <c r="AC244" s="496" t="s">
        <v>1474</v>
      </c>
    </row>
    <row r="245" spans="1:29" s="72" customFormat="1" ht="378.75" customHeight="1">
      <c r="A245" s="483" t="s">
        <v>1473</v>
      </c>
      <c r="B245" s="34" t="s">
        <v>1456</v>
      </c>
      <c r="C245" s="34" t="s">
        <v>1447</v>
      </c>
      <c r="D245" s="41" t="s">
        <v>50</v>
      </c>
      <c r="E245" s="80">
        <v>0.53539999999999999</v>
      </c>
      <c r="F245" s="80">
        <v>0.65859999999999996</v>
      </c>
      <c r="G245" s="35"/>
      <c r="H245" s="35"/>
      <c r="I245" s="35"/>
      <c r="J245" s="35"/>
      <c r="K245" s="36"/>
      <c r="L245" s="35"/>
      <c r="M245" s="35"/>
      <c r="N245" s="35"/>
      <c r="O245" s="35"/>
      <c r="P245" s="35"/>
      <c r="Q245" s="38" t="s">
        <v>1457</v>
      </c>
      <c r="R245" s="38" t="s">
        <v>1458</v>
      </c>
      <c r="S245" s="39" t="s">
        <v>1450</v>
      </c>
      <c r="T245" s="39">
        <v>45931</v>
      </c>
      <c r="U245" s="39">
        <v>46022</v>
      </c>
      <c r="V245" s="34" t="s">
        <v>51</v>
      </c>
      <c r="W245" s="34" t="s">
        <v>52</v>
      </c>
      <c r="X245" s="55" t="s">
        <v>1451</v>
      </c>
      <c r="Y245" s="119" t="s">
        <v>1459</v>
      </c>
      <c r="Z245" s="42" t="s">
        <v>1459</v>
      </c>
      <c r="AA245" s="42" t="s">
        <v>1453</v>
      </c>
      <c r="AB245" s="42" t="s">
        <v>1454</v>
      </c>
      <c r="AC245" s="484" t="s">
        <v>1474</v>
      </c>
    </row>
    <row r="246" spans="1:29" s="72" customFormat="1" ht="216" customHeight="1">
      <c r="A246" s="495" t="s">
        <v>1473</v>
      </c>
      <c r="B246" s="85" t="s">
        <v>1456</v>
      </c>
      <c r="C246" s="85" t="s">
        <v>1455</v>
      </c>
      <c r="D246" s="164" t="s">
        <v>50</v>
      </c>
      <c r="E246" s="86"/>
      <c r="F246" s="86"/>
      <c r="G246" s="87">
        <v>0.53539999999999999</v>
      </c>
      <c r="H246" s="87">
        <v>0.65859999999999996</v>
      </c>
      <c r="I246" s="87">
        <v>0.53539999999999999</v>
      </c>
      <c r="J246" s="87">
        <v>0.65859999999999996</v>
      </c>
      <c r="K246" s="87"/>
      <c r="L246" s="87"/>
      <c r="M246" s="87"/>
      <c r="N246" s="87"/>
      <c r="O246" s="87"/>
      <c r="P246" s="87"/>
      <c r="Q246" s="88" t="s">
        <v>1457</v>
      </c>
      <c r="R246" s="88" t="s">
        <v>1458</v>
      </c>
      <c r="S246" s="89" t="s">
        <v>1450</v>
      </c>
      <c r="T246" s="89">
        <v>45931</v>
      </c>
      <c r="U246" s="89">
        <v>46022</v>
      </c>
      <c r="V246" s="85" t="s">
        <v>51</v>
      </c>
      <c r="W246" s="85" t="s">
        <v>52</v>
      </c>
      <c r="X246" s="165" t="s">
        <v>1451</v>
      </c>
      <c r="Y246" s="166" t="s">
        <v>1459</v>
      </c>
      <c r="Z246" s="90" t="s">
        <v>1459</v>
      </c>
      <c r="AA246" s="90" t="s">
        <v>1453</v>
      </c>
      <c r="AB246" s="90" t="s">
        <v>1454</v>
      </c>
      <c r="AC246" s="496" t="s">
        <v>1474</v>
      </c>
    </row>
    <row r="247" spans="1:29" s="72" customFormat="1" ht="409.5" customHeight="1">
      <c r="A247" s="483" t="s">
        <v>1473</v>
      </c>
      <c r="B247" s="34" t="s">
        <v>1460</v>
      </c>
      <c r="C247" s="34" t="s">
        <v>1447</v>
      </c>
      <c r="D247" s="41" t="s">
        <v>50</v>
      </c>
      <c r="E247" s="80">
        <v>0.58399999999999996</v>
      </c>
      <c r="F247" s="80">
        <v>0.71830000000000005</v>
      </c>
      <c r="G247" s="35"/>
      <c r="H247" s="35"/>
      <c r="I247" s="35"/>
      <c r="J247" s="35"/>
      <c r="K247" s="36"/>
      <c r="L247" s="35"/>
      <c r="M247" s="35"/>
      <c r="N247" s="35"/>
      <c r="O247" s="35"/>
      <c r="P247" s="35"/>
      <c r="Q247" s="38" t="s">
        <v>1461</v>
      </c>
      <c r="R247" s="38" t="s">
        <v>1462</v>
      </c>
      <c r="S247" s="39" t="s">
        <v>1463</v>
      </c>
      <c r="T247" s="39">
        <v>45931</v>
      </c>
      <c r="U247" s="39">
        <v>46022</v>
      </c>
      <c r="V247" s="34" t="s">
        <v>50</v>
      </c>
      <c r="W247" s="34" t="s">
        <v>52</v>
      </c>
      <c r="X247" s="55" t="s">
        <v>1464</v>
      </c>
      <c r="Y247" s="119" t="s">
        <v>1465</v>
      </c>
      <c r="Z247" s="42" t="s">
        <v>1465</v>
      </c>
      <c r="AA247" s="42" t="s">
        <v>1466</v>
      </c>
      <c r="AB247" s="42" t="s">
        <v>1454</v>
      </c>
      <c r="AC247" s="484" t="s">
        <v>1474</v>
      </c>
    </row>
    <row r="248" spans="1:29" s="72" customFormat="1" ht="394.5" customHeight="1">
      <c r="A248" s="495" t="s">
        <v>1473</v>
      </c>
      <c r="B248" s="85" t="s">
        <v>1460</v>
      </c>
      <c r="C248" s="85" t="s">
        <v>1455</v>
      </c>
      <c r="D248" s="164" t="s">
        <v>50</v>
      </c>
      <c r="E248" s="86"/>
      <c r="F248" s="86"/>
      <c r="G248" s="87">
        <v>0.61319999999999997</v>
      </c>
      <c r="H248" s="87">
        <v>0.75419999999999998</v>
      </c>
      <c r="I248" s="87">
        <v>0.55479999999999996</v>
      </c>
      <c r="J248" s="87">
        <v>0.68240000000000001</v>
      </c>
      <c r="K248" s="87"/>
      <c r="L248" s="87"/>
      <c r="M248" s="87"/>
      <c r="N248" s="87"/>
      <c r="O248" s="87"/>
      <c r="P248" s="87"/>
      <c r="Q248" s="88" t="s">
        <v>1461</v>
      </c>
      <c r="R248" s="88" t="s">
        <v>1462</v>
      </c>
      <c r="S248" s="89" t="s">
        <v>1463</v>
      </c>
      <c r="T248" s="89">
        <v>45931</v>
      </c>
      <c r="U248" s="89">
        <v>46022</v>
      </c>
      <c r="V248" s="85" t="s">
        <v>50</v>
      </c>
      <c r="W248" s="85" t="s">
        <v>52</v>
      </c>
      <c r="X248" s="165" t="s">
        <v>1464</v>
      </c>
      <c r="Y248" s="166" t="s">
        <v>1465</v>
      </c>
      <c r="Z248" s="90" t="s">
        <v>1465</v>
      </c>
      <c r="AA248" s="90" t="s">
        <v>1466</v>
      </c>
      <c r="AB248" s="90" t="s">
        <v>1454</v>
      </c>
      <c r="AC248" s="496" t="s">
        <v>1474</v>
      </c>
    </row>
    <row r="249" spans="1:29" s="72" customFormat="1" ht="409.6" customHeight="1">
      <c r="A249" s="483" t="s">
        <v>1473</v>
      </c>
      <c r="B249" s="34" t="s">
        <v>1467</v>
      </c>
      <c r="C249" s="34" t="s">
        <v>1447</v>
      </c>
      <c r="D249" s="41" t="s">
        <v>50</v>
      </c>
      <c r="E249" s="80">
        <v>0.58399999999999996</v>
      </c>
      <c r="F249" s="80">
        <v>0.71830000000000005</v>
      </c>
      <c r="G249" s="35"/>
      <c r="H249" s="35"/>
      <c r="I249" s="35"/>
      <c r="J249" s="35"/>
      <c r="K249" s="36"/>
      <c r="L249" s="35"/>
      <c r="M249" s="35"/>
      <c r="N249" s="35"/>
      <c r="O249" s="35"/>
      <c r="P249" s="35"/>
      <c r="Q249" s="38" t="s">
        <v>1461</v>
      </c>
      <c r="R249" s="38" t="s">
        <v>1462</v>
      </c>
      <c r="S249" s="39" t="s">
        <v>1463</v>
      </c>
      <c r="T249" s="39">
        <v>45931</v>
      </c>
      <c r="U249" s="39">
        <v>46022</v>
      </c>
      <c r="V249" s="34" t="s">
        <v>50</v>
      </c>
      <c r="W249" s="34" t="s">
        <v>52</v>
      </c>
      <c r="X249" s="55" t="s">
        <v>1464</v>
      </c>
      <c r="Y249" s="119" t="s">
        <v>1468</v>
      </c>
      <c r="Z249" s="42" t="s">
        <v>1468</v>
      </c>
      <c r="AA249" s="42" t="s">
        <v>1466</v>
      </c>
      <c r="AB249" s="42" t="s">
        <v>1454</v>
      </c>
      <c r="AC249" s="484" t="s">
        <v>1474</v>
      </c>
    </row>
    <row r="250" spans="1:29" s="14" customFormat="1" ht="408.75" customHeight="1">
      <c r="A250" s="495" t="s">
        <v>1473</v>
      </c>
      <c r="B250" s="85" t="s">
        <v>1467</v>
      </c>
      <c r="C250" s="85" t="s">
        <v>1455</v>
      </c>
      <c r="D250" s="164" t="s">
        <v>50</v>
      </c>
      <c r="E250" s="86"/>
      <c r="F250" s="86"/>
      <c r="G250" s="87">
        <v>0.61319999999999997</v>
      </c>
      <c r="H250" s="87">
        <v>0.75419999999999998</v>
      </c>
      <c r="I250" s="87">
        <v>0.55479999999999996</v>
      </c>
      <c r="J250" s="87">
        <v>0.68240000000000001</v>
      </c>
      <c r="K250" s="87"/>
      <c r="L250" s="87"/>
      <c r="M250" s="87"/>
      <c r="N250" s="87"/>
      <c r="O250" s="87"/>
      <c r="P250" s="87"/>
      <c r="Q250" s="88" t="s">
        <v>1461</v>
      </c>
      <c r="R250" s="88" t="s">
        <v>1462</v>
      </c>
      <c r="S250" s="89" t="s">
        <v>1463</v>
      </c>
      <c r="T250" s="89">
        <v>45931</v>
      </c>
      <c r="U250" s="89">
        <v>46022</v>
      </c>
      <c r="V250" s="85" t="s">
        <v>50</v>
      </c>
      <c r="W250" s="85" t="s">
        <v>52</v>
      </c>
      <c r="X250" s="165" t="s">
        <v>1464</v>
      </c>
      <c r="Y250" s="166" t="s">
        <v>1468</v>
      </c>
      <c r="Z250" s="90" t="s">
        <v>1468</v>
      </c>
      <c r="AA250" s="90" t="s">
        <v>1466</v>
      </c>
      <c r="AB250" s="90" t="s">
        <v>1454</v>
      </c>
      <c r="AC250" s="496" t="s">
        <v>1474</v>
      </c>
    </row>
    <row r="251" spans="1:29" s="14" customFormat="1" ht="394.5" customHeight="1">
      <c r="A251" s="483" t="s">
        <v>1473</v>
      </c>
      <c r="B251" s="34" t="s">
        <v>1469</v>
      </c>
      <c r="C251" s="34" t="s">
        <v>1447</v>
      </c>
      <c r="D251" s="41" t="s">
        <v>50</v>
      </c>
      <c r="E251" s="80">
        <v>0.58399999999999996</v>
      </c>
      <c r="F251" s="80">
        <v>0.71830000000000005</v>
      </c>
      <c r="G251" s="35"/>
      <c r="H251" s="35"/>
      <c r="I251" s="35"/>
      <c r="J251" s="35"/>
      <c r="K251" s="36"/>
      <c r="L251" s="35"/>
      <c r="M251" s="35"/>
      <c r="N251" s="35"/>
      <c r="O251" s="35"/>
      <c r="P251" s="35"/>
      <c r="Q251" s="38" t="s">
        <v>1461</v>
      </c>
      <c r="R251" s="38" t="s">
        <v>1462</v>
      </c>
      <c r="S251" s="39" t="s">
        <v>1463</v>
      </c>
      <c r="T251" s="39">
        <v>45931</v>
      </c>
      <c r="U251" s="39">
        <v>46022</v>
      </c>
      <c r="V251" s="34" t="s">
        <v>50</v>
      </c>
      <c r="W251" s="34" t="s">
        <v>52</v>
      </c>
      <c r="X251" s="55" t="s">
        <v>1464</v>
      </c>
      <c r="Y251" s="119" t="s">
        <v>1470</v>
      </c>
      <c r="Z251" s="42" t="s">
        <v>1470</v>
      </c>
      <c r="AA251" s="42" t="s">
        <v>1466</v>
      </c>
      <c r="AB251" s="42" t="s">
        <v>1454</v>
      </c>
      <c r="AC251" s="484" t="s">
        <v>1474</v>
      </c>
    </row>
    <row r="252" spans="1:29" s="14" customFormat="1" ht="409.6" customHeight="1">
      <c r="A252" s="495" t="s">
        <v>1473</v>
      </c>
      <c r="B252" s="85" t="s">
        <v>1469</v>
      </c>
      <c r="C252" s="85" t="s">
        <v>1455</v>
      </c>
      <c r="D252" s="164" t="s">
        <v>50</v>
      </c>
      <c r="E252" s="167"/>
      <c r="F252" s="86"/>
      <c r="G252" s="87">
        <v>0.61319999999999997</v>
      </c>
      <c r="H252" s="87">
        <v>0.75419999999999998</v>
      </c>
      <c r="I252" s="87">
        <v>0.55479999999999996</v>
      </c>
      <c r="J252" s="87">
        <v>0.68240000000000001</v>
      </c>
      <c r="K252" s="87"/>
      <c r="L252" s="87"/>
      <c r="M252" s="87"/>
      <c r="N252" s="87"/>
      <c r="O252" s="87"/>
      <c r="P252" s="87"/>
      <c r="Q252" s="88" t="s">
        <v>1461</v>
      </c>
      <c r="R252" s="88" t="s">
        <v>1462</v>
      </c>
      <c r="S252" s="89" t="s">
        <v>1463</v>
      </c>
      <c r="T252" s="89">
        <v>45931</v>
      </c>
      <c r="U252" s="89">
        <v>46022</v>
      </c>
      <c r="V252" s="85" t="s">
        <v>50</v>
      </c>
      <c r="W252" s="85" t="s">
        <v>52</v>
      </c>
      <c r="X252" s="165" t="s">
        <v>1464</v>
      </c>
      <c r="Y252" s="166" t="s">
        <v>1470</v>
      </c>
      <c r="Z252" s="90" t="s">
        <v>1470</v>
      </c>
      <c r="AA252" s="90" t="s">
        <v>1466</v>
      </c>
      <c r="AB252" s="90" t="s">
        <v>1454</v>
      </c>
      <c r="AC252" s="496" t="s">
        <v>1474</v>
      </c>
    </row>
    <row r="253" spans="1:29" s="14" customFormat="1" ht="395.25" customHeight="1">
      <c r="A253" s="483" t="s">
        <v>1473</v>
      </c>
      <c r="B253" s="34" t="s">
        <v>1471</v>
      </c>
      <c r="C253" s="34" t="s">
        <v>1447</v>
      </c>
      <c r="D253" s="41" t="s">
        <v>50</v>
      </c>
      <c r="E253" s="80">
        <v>0.58399999999999996</v>
      </c>
      <c r="F253" s="80">
        <v>0.71830000000000005</v>
      </c>
      <c r="G253" s="35"/>
      <c r="H253" s="35"/>
      <c r="I253" s="35"/>
      <c r="J253" s="35"/>
      <c r="K253" s="36"/>
      <c r="L253" s="35"/>
      <c r="M253" s="35"/>
      <c r="N253" s="35"/>
      <c r="O253" s="35"/>
      <c r="P253" s="35"/>
      <c r="Q253" s="38" t="s">
        <v>1461</v>
      </c>
      <c r="R253" s="38" t="s">
        <v>1462</v>
      </c>
      <c r="S253" s="39" t="s">
        <v>1463</v>
      </c>
      <c r="T253" s="39">
        <v>45931</v>
      </c>
      <c r="U253" s="39">
        <v>46022</v>
      </c>
      <c r="V253" s="34" t="s">
        <v>50</v>
      </c>
      <c r="W253" s="34" t="s">
        <v>52</v>
      </c>
      <c r="X253" s="55" t="s">
        <v>1464</v>
      </c>
      <c r="Y253" s="119" t="s">
        <v>1472</v>
      </c>
      <c r="Z253" s="42" t="s">
        <v>1472</v>
      </c>
      <c r="AA253" s="42" t="s">
        <v>1466</v>
      </c>
      <c r="AB253" s="42" t="s">
        <v>1454</v>
      </c>
      <c r="AC253" s="484" t="s">
        <v>1474</v>
      </c>
    </row>
    <row r="254" spans="1:29" s="72" customFormat="1" ht="393" customHeight="1">
      <c r="A254" s="495" t="s">
        <v>1473</v>
      </c>
      <c r="B254" s="85" t="s">
        <v>1471</v>
      </c>
      <c r="C254" s="85" t="s">
        <v>1455</v>
      </c>
      <c r="D254" s="164" t="s">
        <v>50</v>
      </c>
      <c r="E254" s="86"/>
      <c r="F254" s="86"/>
      <c r="G254" s="87">
        <v>0.61319999999999997</v>
      </c>
      <c r="H254" s="87">
        <v>0.75419999999999998</v>
      </c>
      <c r="I254" s="87">
        <v>0.55479999999999996</v>
      </c>
      <c r="J254" s="87">
        <v>0.68240000000000001</v>
      </c>
      <c r="K254" s="87"/>
      <c r="L254" s="87"/>
      <c r="M254" s="87"/>
      <c r="N254" s="87"/>
      <c r="O254" s="87"/>
      <c r="P254" s="87"/>
      <c r="Q254" s="88" t="s">
        <v>1461</v>
      </c>
      <c r="R254" s="88" t="s">
        <v>1462</v>
      </c>
      <c r="S254" s="89" t="s">
        <v>1463</v>
      </c>
      <c r="T254" s="89">
        <v>45931</v>
      </c>
      <c r="U254" s="89">
        <v>46022</v>
      </c>
      <c r="V254" s="85" t="s">
        <v>50</v>
      </c>
      <c r="W254" s="85" t="s">
        <v>52</v>
      </c>
      <c r="X254" s="165" t="s">
        <v>1464</v>
      </c>
      <c r="Y254" s="166" t="s">
        <v>1472</v>
      </c>
      <c r="Z254" s="90" t="s">
        <v>1472</v>
      </c>
      <c r="AA254" s="90" t="s">
        <v>1466</v>
      </c>
      <c r="AB254" s="90" t="s">
        <v>1454</v>
      </c>
      <c r="AC254" s="496" t="s">
        <v>1474</v>
      </c>
    </row>
    <row r="255" spans="1:29" s="14" customFormat="1" ht="175.5" customHeight="1">
      <c r="A255" s="486" t="s">
        <v>343</v>
      </c>
      <c r="B255" s="34" t="s">
        <v>345</v>
      </c>
      <c r="C255" s="34" t="s">
        <v>49</v>
      </c>
      <c r="D255" s="34" t="s">
        <v>50</v>
      </c>
      <c r="E255" s="80">
        <v>0.49219999999999997</v>
      </c>
      <c r="F255" s="80">
        <v>0.61160000000000003</v>
      </c>
      <c r="G255" s="35"/>
      <c r="H255" s="35"/>
      <c r="I255" s="35"/>
      <c r="J255" s="35"/>
      <c r="K255" s="35"/>
      <c r="L255" s="35"/>
      <c r="M255" s="35"/>
      <c r="N255" s="35"/>
      <c r="O255" s="35"/>
      <c r="P255" s="35"/>
      <c r="Q255" s="38" t="s">
        <v>53</v>
      </c>
      <c r="R255" s="38"/>
      <c r="S255" s="34" t="s">
        <v>346</v>
      </c>
      <c r="T255" s="39">
        <v>45658</v>
      </c>
      <c r="U255" s="39">
        <v>46022</v>
      </c>
      <c r="V255" s="34" t="s">
        <v>50</v>
      </c>
      <c r="W255" s="34" t="s">
        <v>52</v>
      </c>
      <c r="X255" s="42" t="s">
        <v>53</v>
      </c>
      <c r="Y255" s="56" t="s">
        <v>53</v>
      </c>
      <c r="Z255" s="42" t="s">
        <v>53</v>
      </c>
      <c r="AA255" s="70" t="s">
        <v>1000</v>
      </c>
      <c r="AB255" s="73"/>
      <c r="AC255" s="487" t="s">
        <v>344</v>
      </c>
    </row>
    <row r="256" spans="1:29" s="14" customFormat="1" ht="175.5" customHeight="1">
      <c r="A256" s="489" t="s">
        <v>343</v>
      </c>
      <c r="B256" s="85" t="s">
        <v>347</v>
      </c>
      <c r="C256" s="85" t="s">
        <v>49</v>
      </c>
      <c r="D256" s="85" t="s">
        <v>50</v>
      </c>
      <c r="E256" s="86">
        <v>0.51590000000000003</v>
      </c>
      <c r="F256" s="86">
        <v>0.64070000000000005</v>
      </c>
      <c r="G256" s="87"/>
      <c r="H256" s="87"/>
      <c r="I256" s="87"/>
      <c r="J256" s="87"/>
      <c r="K256" s="87"/>
      <c r="L256" s="87"/>
      <c r="M256" s="87"/>
      <c r="N256" s="87"/>
      <c r="O256" s="87"/>
      <c r="P256" s="87"/>
      <c r="Q256" s="88" t="s">
        <v>53</v>
      </c>
      <c r="R256" s="88"/>
      <c r="S256" s="85" t="s">
        <v>348</v>
      </c>
      <c r="T256" s="89">
        <v>45658</v>
      </c>
      <c r="U256" s="89">
        <v>46022</v>
      </c>
      <c r="V256" s="85" t="s">
        <v>50</v>
      </c>
      <c r="W256" s="85" t="s">
        <v>52</v>
      </c>
      <c r="X256" s="85" t="s">
        <v>53</v>
      </c>
      <c r="Y256" s="168" t="s">
        <v>53</v>
      </c>
      <c r="Z256" s="90" t="s">
        <v>53</v>
      </c>
      <c r="AA256" s="169" t="s">
        <v>1000</v>
      </c>
      <c r="AB256" s="90"/>
      <c r="AC256" s="490" t="s">
        <v>344</v>
      </c>
    </row>
    <row r="257" spans="1:29" s="14" customFormat="1" ht="175.5" customHeight="1">
      <c r="A257" s="483" t="s">
        <v>782</v>
      </c>
      <c r="B257" s="41" t="s">
        <v>784</v>
      </c>
      <c r="C257" s="41" t="s">
        <v>49</v>
      </c>
      <c r="D257" s="41" t="s">
        <v>50</v>
      </c>
      <c r="E257" s="49">
        <v>1.595</v>
      </c>
      <c r="F257" s="49">
        <v>1.968</v>
      </c>
      <c r="G257" s="46"/>
      <c r="H257" s="46"/>
      <c r="I257" s="46"/>
      <c r="J257" s="46"/>
      <c r="K257" s="46"/>
      <c r="L257" s="46"/>
      <c r="M257" s="46"/>
      <c r="N257" s="46"/>
      <c r="O257" s="46"/>
      <c r="P257" s="46"/>
      <c r="Q257" s="40">
        <v>35</v>
      </c>
      <c r="R257" s="40">
        <v>43.05</v>
      </c>
      <c r="S257" s="41"/>
      <c r="T257" s="48">
        <v>45261</v>
      </c>
      <c r="U257" s="48"/>
      <c r="V257" s="41" t="s">
        <v>51</v>
      </c>
      <c r="W257" s="41" t="s">
        <v>52</v>
      </c>
      <c r="X257" s="41"/>
      <c r="Y257" s="41"/>
      <c r="Z257" s="41"/>
      <c r="AA257" s="41" t="s">
        <v>785</v>
      </c>
      <c r="AB257" s="41" t="s">
        <v>786</v>
      </c>
      <c r="AC257" s="484" t="s">
        <v>783</v>
      </c>
    </row>
    <row r="258" spans="1:29" s="14" customFormat="1" ht="175.5" customHeight="1">
      <c r="A258" s="495" t="s">
        <v>782</v>
      </c>
      <c r="B258" s="164" t="s">
        <v>787</v>
      </c>
      <c r="C258" s="164" t="s">
        <v>49</v>
      </c>
      <c r="D258" s="164" t="s">
        <v>50</v>
      </c>
      <c r="E258" s="167">
        <v>1.595</v>
      </c>
      <c r="F258" s="167">
        <v>1.968</v>
      </c>
      <c r="G258" s="170"/>
      <c r="H258" s="170"/>
      <c r="I258" s="170"/>
      <c r="J258" s="170"/>
      <c r="K258" s="170"/>
      <c r="L258" s="170"/>
      <c r="M258" s="170"/>
      <c r="N258" s="170"/>
      <c r="O258" s="170"/>
      <c r="P258" s="170"/>
      <c r="Q258" s="171">
        <v>35</v>
      </c>
      <c r="R258" s="171">
        <v>43.05</v>
      </c>
      <c r="S258" s="164"/>
      <c r="T258" s="172">
        <v>45261</v>
      </c>
      <c r="U258" s="172"/>
      <c r="V258" s="164" t="s">
        <v>51</v>
      </c>
      <c r="W258" s="164" t="s">
        <v>52</v>
      </c>
      <c r="X258" s="164"/>
      <c r="Y258" s="164"/>
      <c r="Z258" s="164"/>
      <c r="AA258" s="164" t="s">
        <v>785</v>
      </c>
      <c r="AB258" s="164" t="s">
        <v>786</v>
      </c>
      <c r="AC258" s="496" t="s">
        <v>783</v>
      </c>
    </row>
    <row r="259" spans="1:29" s="14" customFormat="1" ht="175.5" customHeight="1">
      <c r="A259" s="483" t="s">
        <v>782</v>
      </c>
      <c r="B259" s="41" t="s">
        <v>788</v>
      </c>
      <c r="C259" s="41" t="s">
        <v>49</v>
      </c>
      <c r="D259" s="41" t="s">
        <v>50</v>
      </c>
      <c r="E259" s="49">
        <v>1.595</v>
      </c>
      <c r="F259" s="49">
        <v>1.968</v>
      </c>
      <c r="G259" s="46"/>
      <c r="H259" s="46"/>
      <c r="I259" s="46"/>
      <c r="J259" s="46"/>
      <c r="K259" s="46"/>
      <c r="L259" s="46"/>
      <c r="M259" s="46"/>
      <c r="N259" s="46"/>
      <c r="O259" s="46"/>
      <c r="P259" s="46"/>
      <c r="Q259" s="40">
        <v>35</v>
      </c>
      <c r="R259" s="40">
        <v>43.05</v>
      </c>
      <c r="S259" s="41"/>
      <c r="T259" s="48">
        <v>45261</v>
      </c>
      <c r="U259" s="48"/>
      <c r="V259" s="41" t="s">
        <v>51</v>
      </c>
      <c r="W259" s="41" t="s">
        <v>52</v>
      </c>
      <c r="X259" s="41"/>
      <c r="Y259" s="41"/>
      <c r="Z259" s="41"/>
      <c r="AA259" s="41" t="s">
        <v>785</v>
      </c>
      <c r="AB259" s="41" t="s">
        <v>786</v>
      </c>
      <c r="AC259" s="484" t="s">
        <v>783</v>
      </c>
    </row>
    <row r="260" spans="1:29" s="14" customFormat="1" ht="175.5" customHeight="1">
      <c r="A260" s="489" t="s">
        <v>352</v>
      </c>
      <c r="B260" s="85" t="s">
        <v>354</v>
      </c>
      <c r="C260" s="85"/>
      <c r="D260" s="85" t="s">
        <v>50</v>
      </c>
      <c r="E260" s="86">
        <f>2100/1000</f>
        <v>2.1</v>
      </c>
      <c r="F260" s="86">
        <f>E260*1.23</f>
        <v>2.5830000000000002</v>
      </c>
      <c r="G260" s="173"/>
      <c r="H260" s="173"/>
      <c r="I260" s="173"/>
      <c r="J260" s="173"/>
      <c r="K260" s="87"/>
      <c r="L260" s="174" t="s">
        <v>66</v>
      </c>
      <c r="M260" s="174" t="s">
        <v>66</v>
      </c>
      <c r="N260" s="174" t="s">
        <v>66</v>
      </c>
      <c r="O260" s="174" t="s">
        <v>66</v>
      </c>
      <c r="P260" s="174" t="s">
        <v>66</v>
      </c>
      <c r="Q260" s="175" t="s">
        <v>66</v>
      </c>
      <c r="R260" s="175" t="s">
        <v>66</v>
      </c>
      <c r="S260" s="85"/>
      <c r="T260" s="89"/>
      <c r="U260" s="89"/>
      <c r="V260" s="85" t="s">
        <v>51</v>
      </c>
      <c r="W260" s="85" t="s">
        <v>52</v>
      </c>
      <c r="X260" s="90" t="s">
        <v>53</v>
      </c>
      <c r="Y260" s="176" t="s">
        <v>66</v>
      </c>
      <c r="Z260" s="177" t="s">
        <v>66</v>
      </c>
      <c r="AA260" s="178" t="s">
        <v>355</v>
      </c>
      <c r="AB260" s="177" t="s">
        <v>356</v>
      </c>
      <c r="AC260" s="490" t="s">
        <v>353</v>
      </c>
    </row>
    <row r="261" spans="1:29" s="14" customFormat="1" ht="175.5" customHeight="1">
      <c r="A261" s="486" t="s">
        <v>357</v>
      </c>
      <c r="B261" s="34" t="s">
        <v>359</v>
      </c>
      <c r="C261" s="34" t="s">
        <v>49</v>
      </c>
      <c r="D261" s="34" t="s">
        <v>50</v>
      </c>
      <c r="E261" s="80">
        <v>1.3892199999999999</v>
      </c>
      <c r="F261" s="80">
        <v>1.7087000000000001</v>
      </c>
      <c r="G261" s="35"/>
      <c r="H261" s="35"/>
      <c r="I261" s="35"/>
      <c r="J261" s="35"/>
      <c r="K261" s="35"/>
      <c r="L261" s="35"/>
      <c r="M261" s="35"/>
      <c r="N261" s="35"/>
      <c r="O261" s="35"/>
      <c r="P261" s="35"/>
      <c r="Q261" s="38"/>
      <c r="R261" s="38"/>
      <c r="S261" s="34" t="s">
        <v>360</v>
      </c>
      <c r="T261" s="39">
        <v>44986</v>
      </c>
      <c r="U261" s="39"/>
      <c r="V261" s="34" t="s">
        <v>51</v>
      </c>
      <c r="W261" s="34" t="s">
        <v>59</v>
      </c>
      <c r="X261" s="42"/>
      <c r="Y261" s="56" t="s">
        <v>361</v>
      </c>
      <c r="Z261" s="42" t="s">
        <v>362</v>
      </c>
      <c r="AA261" s="42" t="s">
        <v>363</v>
      </c>
      <c r="AB261" s="42"/>
      <c r="AC261" s="487" t="s">
        <v>358</v>
      </c>
    </row>
    <row r="262" spans="1:29" s="14" customFormat="1" ht="175.5" customHeight="1">
      <c r="A262" s="489" t="s">
        <v>364</v>
      </c>
      <c r="B262" s="85" t="s">
        <v>1475</v>
      </c>
      <c r="C262" s="85" t="s">
        <v>49</v>
      </c>
      <c r="D262" s="85" t="s">
        <v>1476</v>
      </c>
      <c r="E262" s="86">
        <v>0.98599999999999999</v>
      </c>
      <c r="F262" s="86">
        <v>1.2189000000000001</v>
      </c>
      <c r="G262" s="87"/>
      <c r="H262" s="87"/>
      <c r="I262" s="87"/>
      <c r="J262" s="87"/>
      <c r="K262" s="87"/>
      <c r="L262" s="87"/>
      <c r="M262" s="87"/>
      <c r="N262" s="87"/>
      <c r="O262" s="87"/>
      <c r="P262" s="87"/>
      <c r="Q262" s="88">
        <v>15.4</v>
      </c>
      <c r="R262" s="88">
        <v>18.940000000000001</v>
      </c>
      <c r="S262" s="85"/>
      <c r="T262" s="89">
        <v>45962</v>
      </c>
      <c r="U262" s="89"/>
      <c r="V262" s="85" t="s">
        <v>51</v>
      </c>
      <c r="W262" s="85"/>
      <c r="X262" s="90"/>
      <c r="Y262" s="168"/>
      <c r="Z262" s="171" t="s">
        <v>366</v>
      </c>
      <c r="AA262" s="90" t="s">
        <v>1477</v>
      </c>
      <c r="AB262" s="90"/>
      <c r="AC262" s="490" t="s">
        <v>365</v>
      </c>
    </row>
    <row r="263" spans="1:29" s="17" customFormat="1" ht="175.5" customHeight="1">
      <c r="A263" s="486" t="s">
        <v>364</v>
      </c>
      <c r="B263" s="34" t="s">
        <v>1475</v>
      </c>
      <c r="C263" s="34" t="s">
        <v>505</v>
      </c>
      <c r="D263" s="34" t="s">
        <v>1476</v>
      </c>
      <c r="E263" s="80"/>
      <c r="F263" s="80"/>
      <c r="G263" s="35">
        <v>1.1000000000000001</v>
      </c>
      <c r="H263" s="35">
        <v>1.3592</v>
      </c>
      <c r="I263" s="35">
        <v>0.94540000000000002</v>
      </c>
      <c r="J263" s="35">
        <v>1.169</v>
      </c>
      <c r="K263" s="35"/>
      <c r="L263" s="35"/>
      <c r="M263" s="35"/>
      <c r="N263" s="35"/>
      <c r="O263" s="35"/>
      <c r="P263" s="35"/>
      <c r="Q263" s="38">
        <v>15.4</v>
      </c>
      <c r="R263" s="38">
        <v>18.940000000000001</v>
      </c>
      <c r="S263" s="34"/>
      <c r="T263" s="39">
        <v>45962</v>
      </c>
      <c r="U263" s="39"/>
      <c r="V263" s="34" t="s">
        <v>51</v>
      </c>
      <c r="W263" s="34"/>
      <c r="X263" s="42"/>
      <c r="Y263" s="56"/>
      <c r="Z263" s="42" t="s">
        <v>366</v>
      </c>
      <c r="AA263" s="42" t="s">
        <v>1477</v>
      </c>
      <c r="AB263" s="42"/>
      <c r="AC263" s="487" t="s">
        <v>365</v>
      </c>
    </row>
    <row r="264" spans="1:29" s="17" customFormat="1" ht="175.5" customHeight="1">
      <c r="A264" s="489" t="s">
        <v>364</v>
      </c>
      <c r="B264" s="85" t="s">
        <v>1475</v>
      </c>
      <c r="C264" s="164" t="s">
        <v>506</v>
      </c>
      <c r="D264" s="85" t="s">
        <v>1476</v>
      </c>
      <c r="E264" s="86"/>
      <c r="F264" s="86"/>
      <c r="G264" s="87">
        <v>1.0588</v>
      </c>
      <c r="H264" s="87">
        <v>1.3085</v>
      </c>
      <c r="I264" s="87">
        <v>0.85489999999999999</v>
      </c>
      <c r="J264" s="87">
        <v>1.0577000000000001</v>
      </c>
      <c r="K264" s="87"/>
      <c r="L264" s="87"/>
      <c r="M264" s="87"/>
      <c r="N264" s="87"/>
      <c r="O264" s="87"/>
      <c r="P264" s="87"/>
      <c r="Q264" s="88">
        <v>15.4</v>
      </c>
      <c r="R264" s="88">
        <v>18.940000000000001</v>
      </c>
      <c r="S264" s="85"/>
      <c r="T264" s="89">
        <v>45962</v>
      </c>
      <c r="U264" s="89"/>
      <c r="V264" s="85" t="s">
        <v>51</v>
      </c>
      <c r="W264" s="85"/>
      <c r="X264" s="90"/>
      <c r="Y264" s="168"/>
      <c r="Z264" s="90" t="s">
        <v>366</v>
      </c>
      <c r="AA264" s="90" t="s">
        <v>1477</v>
      </c>
      <c r="AB264" s="90"/>
      <c r="AC264" s="490" t="s">
        <v>365</v>
      </c>
    </row>
    <row r="265" spans="1:29" s="17" customFormat="1" ht="175.5" customHeight="1">
      <c r="A265" s="486" t="s">
        <v>364</v>
      </c>
      <c r="B265" s="34" t="s">
        <v>1478</v>
      </c>
      <c r="C265" s="34" t="s">
        <v>49</v>
      </c>
      <c r="D265" s="34" t="s">
        <v>1476</v>
      </c>
      <c r="E265" s="80">
        <v>0.95420000000000005</v>
      </c>
      <c r="F265" s="80">
        <v>1.1798</v>
      </c>
      <c r="G265" s="35"/>
      <c r="H265" s="35"/>
      <c r="I265" s="35"/>
      <c r="J265" s="35"/>
      <c r="K265" s="35"/>
      <c r="L265" s="35"/>
      <c r="M265" s="35"/>
      <c r="N265" s="35"/>
      <c r="O265" s="35"/>
      <c r="P265" s="35"/>
      <c r="Q265" s="38">
        <v>15.4</v>
      </c>
      <c r="R265" s="38">
        <v>18.940000000000001</v>
      </c>
      <c r="S265" s="34"/>
      <c r="T265" s="39">
        <v>45962</v>
      </c>
      <c r="U265" s="39"/>
      <c r="V265" s="34" t="s">
        <v>51</v>
      </c>
      <c r="W265" s="34"/>
      <c r="X265" s="42"/>
      <c r="Y265" s="56"/>
      <c r="Z265" s="42" t="s">
        <v>366</v>
      </c>
      <c r="AA265" s="42" t="s">
        <v>1477</v>
      </c>
      <c r="AB265" s="42"/>
      <c r="AC265" s="487" t="s">
        <v>365</v>
      </c>
    </row>
    <row r="266" spans="1:29" s="17" customFormat="1" ht="175.5" customHeight="1">
      <c r="A266" s="489" t="s">
        <v>364</v>
      </c>
      <c r="B266" s="85" t="s">
        <v>1478</v>
      </c>
      <c r="C266" s="164" t="s">
        <v>505</v>
      </c>
      <c r="D266" s="85" t="s">
        <v>1476</v>
      </c>
      <c r="E266" s="86"/>
      <c r="F266" s="86"/>
      <c r="G266" s="87">
        <v>1.0682</v>
      </c>
      <c r="H266" s="87">
        <v>1.32</v>
      </c>
      <c r="I266" s="87">
        <v>0.91359999999999997</v>
      </c>
      <c r="J266" s="87">
        <v>1.1298999999999999</v>
      </c>
      <c r="K266" s="87"/>
      <c r="L266" s="87"/>
      <c r="M266" s="87"/>
      <c r="N266" s="87"/>
      <c r="O266" s="87"/>
      <c r="P266" s="87"/>
      <c r="Q266" s="88">
        <v>15.4</v>
      </c>
      <c r="R266" s="88">
        <v>18.940000000000001</v>
      </c>
      <c r="S266" s="85"/>
      <c r="T266" s="89">
        <v>45962</v>
      </c>
      <c r="U266" s="89"/>
      <c r="V266" s="85" t="s">
        <v>51</v>
      </c>
      <c r="W266" s="85"/>
      <c r="X266" s="90"/>
      <c r="Y266" s="168"/>
      <c r="Z266" s="90" t="s">
        <v>366</v>
      </c>
      <c r="AA266" s="90" t="s">
        <v>1477</v>
      </c>
      <c r="AB266" s="90"/>
      <c r="AC266" s="490" t="s">
        <v>365</v>
      </c>
    </row>
    <row r="267" spans="1:29" s="17" customFormat="1" ht="175.5" customHeight="1">
      <c r="A267" s="486" t="s">
        <v>364</v>
      </c>
      <c r="B267" s="34" t="s">
        <v>1478</v>
      </c>
      <c r="C267" s="41" t="s">
        <v>506</v>
      </c>
      <c r="D267" s="34" t="s">
        <v>1476</v>
      </c>
      <c r="E267" s="80"/>
      <c r="F267" s="80"/>
      <c r="G267" s="35">
        <v>1.0269999999999999</v>
      </c>
      <c r="H267" s="35">
        <v>1.2694000000000001</v>
      </c>
      <c r="I267" s="35">
        <v>0.82310000000000005</v>
      </c>
      <c r="J267" s="35">
        <v>1.0185999999999999</v>
      </c>
      <c r="K267" s="35"/>
      <c r="L267" s="35"/>
      <c r="M267" s="35"/>
      <c r="N267" s="35"/>
      <c r="O267" s="35"/>
      <c r="P267" s="35"/>
      <c r="Q267" s="38">
        <v>15.4</v>
      </c>
      <c r="R267" s="38">
        <v>18.940000000000001</v>
      </c>
      <c r="S267" s="34"/>
      <c r="T267" s="39">
        <v>45962</v>
      </c>
      <c r="U267" s="39"/>
      <c r="V267" s="34" t="s">
        <v>51</v>
      </c>
      <c r="W267" s="34"/>
      <c r="X267" s="42"/>
      <c r="Y267" s="56"/>
      <c r="Z267" s="42" t="s">
        <v>366</v>
      </c>
      <c r="AA267" s="42" t="s">
        <v>1477</v>
      </c>
      <c r="AB267" s="42"/>
      <c r="AC267" s="487" t="s">
        <v>365</v>
      </c>
    </row>
    <row r="268" spans="1:29" s="17" customFormat="1" ht="409.6" customHeight="1">
      <c r="A268" s="489" t="s">
        <v>367</v>
      </c>
      <c r="B268" s="85" t="s">
        <v>1001</v>
      </c>
      <c r="C268" s="85" t="s">
        <v>49</v>
      </c>
      <c r="D268" s="85" t="s">
        <v>261</v>
      </c>
      <c r="E268" s="86">
        <v>0.71</v>
      </c>
      <c r="F268" s="86">
        <v>0.87944999999999995</v>
      </c>
      <c r="G268" s="173"/>
      <c r="H268" s="173"/>
      <c r="I268" s="173"/>
      <c r="J268" s="173"/>
      <c r="K268" s="87"/>
      <c r="L268" s="87"/>
      <c r="M268" s="87"/>
      <c r="N268" s="87"/>
      <c r="O268" s="87"/>
      <c r="P268" s="87"/>
      <c r="Q268" s="88">
        <v>40</v>
      </c>
      <c r="R268" s="88">
        <v>49.2</v>
      </c>
      <c r="S268" s="179" t="s">
        <v>1023</v>
      </c>
      <c r="T268" s="89" t="s">
        <v>1408</v>
      </c>
      <c r="U268" s="89" t="s">
        <v>968</v>
      </c>
      <c r="V268" s="85" t="s">
        <v>51</v>
      </c>
      <c r="W268" s="164" t="s">
        <v>59</v>
      </c>
      <c r="X268" s="180" t="s">
        <v>1137</v>
      </c>
      <c r="Y268" s="90"/>
      <c r="Z268" s="90"/>
      <c r="AA268" s="90" t="s">
        <v>370</v>
      </c>
      <c r="AB268" s="171" t="s">
        <v>1409</v>
      </c>
      <c r="AC268" s="490" t="s">
        <v>927</v>
      </c>
    </row>
    <row r="269" spans="1:29" s="17" customFormat="1" ht="368.25" customHeight="1">
      <c r="A269" s="486" t="s">
        <v>367</v>
      </c>
      <c r="B269" s="34" t="s">
        <v>1002</v>
      </c>
      <c r="C269" s="34" t="s">
        <v>49</v>
      </c>
      <c r="D269" s="34" t="s">
        <v>261</v>
      </c>
      <c r="E269" s="80">
        <v>0.73399999999999999</v>
      </c>
      <c r="F269" s="80">
        <v>0.87949999999999995</v>
      </c>
      <c r="G269" s="36"/>
      <c r="H269" s="36"/>
      <c r="I269" s="36"/>
      <c r="J269" s="36"/>
      <c r="K269" s="35"/>
      <c r="L269" s="35"/>
      <c r="M269" s="35"/>
      <c r="N269" s="35"/>
      <c r="O269" s="35"/>
      <c r="P269" s="35"/>
      <c r="Q269" s="38">
        <v>40</v>
      </c>
      <c r="R269" s="38">
        <v>49.2</v>
      </c>
      <c r="S269" s="57" t="s">
        <v>1023</v>
      </c>
      <c r="T269" s="39" t="s">
        <v>1408</v>
      </c>
      <c r="U269" s="39" t="s">
        <v>968</v>
      </c>
      <c r="V269" s="34" t="s">
        <v>51</v>
      </c>
      <c r="W269" s="34" t="s">
        <v>59</v>
      </c>
      <c r="X269" s="81" t="s">
        <v>1137</v>
      </c>
      <c r="Y269" s="42"/>
      <c r="Z269" s="42"/>
      <c r="AA269" s="42" t="s">
        <v>370</v>
      </c>
      <c r="AB269" s="40" t="s">
        <v>1410</v>
      </c>
      <c r="AC269" s="487" t="s">
        <v>927</v>
      </c>
    </row>
    <row r="270" spans="1:29" s="17" customFormat="1" ht="175.5" customHeight="1">
      <c r="A270" s="489" t="s">
        <v>367</v>
      </c>
      <c r="B270" s="85" t="s">
        <v>1003</v>
      </c>
      <c r="C270" s="85" t="s">
        <v>77</v>
      </c>
      <c r="D270" s="85" t="s">
        <v>261</v>
      </c>
      <c r="E270" s="86"/>
      <c r="F270" s="86"/>
      <c r="G270" s="173">
        <v>0.79100000000000004</v>
      </c>
      <c r="H270" s="173">
        <v>0.97909999999999997</v>
      </c>
      <c r="I270" s="173">
        <v>0.68500000000000005</v>
      </c>
      <c r="J270" s="173">
        <v>0.84870000000000001</v>
      </c>
      <c r="K270" s="87"/>
      <c r="L270" s="87"/>
      <c r="M270" s="87"/>
      <c r="N270" s="87"/>
      <c r="O270" s="87"/>
      <c r="P270" s="87"/>
      <c r="Q270" s="88">
        <v>40</v>
      </c>
      <c r="R270" s="88">
        <v>49.2</v>
      </c>
      <c r="S270" s="179" t="s">
        <v>1023</v>
      </c>
      <c r="T270" s="89" t="s">
        <v>1408</v>
      </c>
      <c r="U270" s="89" t="s">
        <v>968</v>
      </c>
      <c r="V270" s="85" t="s">
        <v>51</v>
      </c>
      <c r="W270" s="85" t="s">
        <v>59</v>
      </c>
      <c r="X270" s="180" t="s">
        <v>1137</v>
      </c>
      <c r="Y270" s="90"/>
      <c r="Z270" s="90"/>
      <c r="AA270" s="90" t="s">
        <v>370</v>
      </c>
      <c r="AB270" s="171" t="s">
        <v>1411</v>
      </c>
      <c r="AC270" s="490" t="s">
        <v>927</v>
      </c>
    </row>
    <row r="271" spans="1:29" s="72" customFormat="1" ht="248.25" customHeight="1">
      <c r="A271" s="486" t="s">
        <v>367</v>
      </c>
      <c r="B271" s="34" t="s">
        <v>1004</v>
      </c>
      <c r="C271" s="34" t="s">
        <v>77</v>
      </c>
      <c r="D271" s="34" t="s">
        <v>261</v>
      </c>
      <c r="E271" s="80"/>
      <c r="F271" s="80"/>
      <c r="G271" s="36">
        <v>0.76500000000000001</v>
      </c>
      <c r="H271" s="36">
        <v>0.94710000000000005</v>
      </c>
      <c r="I271" s="36">
        <v>0.67600000000000005</v>
      </c>
      <c r="J271" s="36">
        <v>0.83760000000000001</v>
      </c>
      <c r="K271" s="35"/>
      <c r="L271" s="35"/>
      <c r="M271" s="35"/>
      <c r="N271" s="35"/>
      <c r="O271" s="35"/>
      <c r="P271" s="35"/>
      <c r="Q271" s="38">
        <v>40</v>
      </c>
      <c r="R271" s="38">
        <v>49.2</v>
      </c>
      <c r="S271" s="57" t="s">
        <v>1023</v>
      </c>
      <c r="T271" s="39" t="s">
        <v>1408</v>
      </c>
      <c r="U271" s="39" t="s">
        <v>968</v>
      </c>
      <c r="V271" s="34" t="s">
        <v>51</v>
      </c>
      <c r="W271" s="34" t="s">
        <v>59</v>
      </c>
      <c r="X271" s="81" t="s">
        <v>1137</v>
      </c>
      <c r="Y271" s="42"/>
      <c r="Z271" s="42"/>
      <c r="AA271" s="42" t="s">
        <v>370</v>
      </c>
      <c r="AB271" s="40" t="s">
        <v>1412</v>
      </c>
      <c r="AC271" s="487" t="s">
        <v>927</v>
      </c>
    </row>
    <row r="272" spans="1:29" s="17" customFormat="1" ht="409.6" customHeight="1">
      <c r="A272" s="489" t="s">
        <v>367</v>
      </c>
      <c r="B272" s="85" t="s">
        <v>1005</v>
      </c>
      <c r="C272" s="85" t="s">
        <v>77</v>
      </c>
      <c r="D272" s="85" t="s">
        <v>261</v>
      </c>
      <c r="E272" s="86"/>
      <c r="F272" s="86"/>
      <c r="G272" s="173">
        <v>0.85499999999999998</v>
      </c>
      <c r="H272" s="173">
        <v>1.0578000000000001</v>
      </c>
      <c r="I272" s="173">
        <v>0.66200000000000003</v>
      </c>
      <c r="J272" s="173">
        <v>0.82040000000000002</v>
      </c>
      <c r="K272" s="87"/>
      <c r="L272" s="87"/>
      <c r="M272" s="87"/>
      <c r="N272" s="87"/>
      <c r="O272" s="87"/>
      <c r="P272" s="87"/>
      <c r="Q272" s="88">
        <v>40</v>
      </c>
      <c r="R272" s="88">
        <v>49.2</v>
      </c>
      <c r="S272" s="179" t="s">
        <v>1023</v>
      </c>
      <c r="T272" s="89" t="s">
        <v>1408</v>
      </c>
      <c r="U272" s="89" t="s">
        <v>968</v>
      </c>
      <c r="V272" s="85" t="s">
        <v>51</v>
      </c>
      <c r="W272" s="85" t="s">
        <v>59</v>
      </c>
      <c r="X272" s="180" t="s">
        <v>1137</v>
      </c>
      <c r="Y272" s="90"/>
      <c r="Z272" s="90"/>
      <c r="AA272" s="90" t="s">
        <v>370</v>
      </c>
      <c r="AB272" s="171" t="s">
        <v>1413</v>
      </c>
      <c r="AC272" s="490" t="s">
        <v>927</v>
      </c>
    </row>
    <row r="273" spans="1:29" s="14" customFormat="1" ht="409.6" customHeight="1">
      <c r="A273" s="486" t="s">
        <v>367</v>
      </c>
      <c r="B273" s="34" t="s">
        <v>1006</v>
      </c>
      <c r="C273" s="34" t="s">
        <v>77</v>
      </c>
      <c r="D273" s="34" t="s">
        <v>261</v>
      </c>
      <c r="E273" s="80"/>
      <c r="F273" s="80"/>
      <c r="G273" s="36">
        <v>0.79800000000000004</v>
      </c>
      <c r="H273" s="36">
        <v>0.98770000000000002</v>
      </c>
      <c r="I273" s="36">
        <v>0.67600000000000005</v>
      </c>
      <c r="J273" s="36">
        <v>0.83760000000000001</v>
      </c>
      <c r="K273" s="35"/>
      <c r="L273" s="35"/>
      <c r="M273" s="35"/>
      <c r="N273" s="35"/>
      <c r="O273" s="35"/>
      <c r="P273" s="35"/>
      <c r="Q273" s="38">
        <v>40</v>
      </c>
      <c r="R273" s="38">
        <v>49.2</v>
      </c>
      <c r="S273" s="57" t="s">
        <v>1023</v>
      </c>
      <c r="T273" s="39" t="s">
        <v>1408</v>
      </c>
      <c r="U273" s="39" t="s">
        <v>968</v>
      </c>
      <c r="V273" s="34" t="s">
        <v>51</v>
      </c>
      <c r="W273" s="34" t="s">
        <v>59</v>
      </c>
      <c r="X273" s="40" t="s">
        <v>1137</v>
      </c>
      <c r="Y273" s="42"/>
      <c r="Z273" s="42"/>
      <c r="AA273" s="42" t="s">
        <v>370</v>
      </c>
      <c r="AB273" s="40" t="s">
        <v>1414</v>
      </c>
      <c r="AC273" s="487" t="s">
        <v>927</v>
      </c>
    </row>
    <row r="274" spans="1:29" s="14" customFormat="1" ht="409.6" customHeight="1">
      <c r="A274" s="489" t="s">
        <v>367</v>
      </c>
      <c r="B274" s="85" t="s">
        <v>1007</v>
      </c>
      <c r="C274" s="85" t="s">
        <v>77</v>
      </c>
      <c r="D274" s="85" t="s">
        <v>261</v>
      </c>
      <c r="E274" s="86"/>
      <c r="F274" s="86"/>
      <c r="G274" s="173">
        <v>0.72599999999999998</v>
      </c>
      <c r="H274" s="173">
        <v>0.89910000000000001</v>
      </c>
      <c r="I274" s="173">
        <v>0.625</v>
      </c>
      <c r="J274" s="173">
        <v>0.77490000000000003</v>
      </c>
      <c r="K274" s="87"/>
      <c r="L274" s="87"/>
      <c r="M274" s="87"/>
      <c r="N274" s="87"/>
      <c r="O274" s="87"/>
      <c r="P274" s="87"/>
      <c r="Q274" s="88">
        <v>40</v>
      </c>
      <c r="R274" s="88">
        <v>49.2</v>
      </c>
      <c r="S274" s="179" t="s">
        <v>1023</v>
      </c>
      <c r="T274" s="89" t="s">
        <v>1408</v>
      </c>
      <c r="U274" s="89" t="s">
        <v>968</v>
      </c>
      <c r="V274" s="85" t="s">
        <v>51</v>
      </c>
      <c r="W274" s="85" t="s">
        <v>59</v>
      </c>
      <c r="X274" s="171" t="s">
        <v>1137</v>
      </c>
      <c r="Y274" s="90"/>
      <c r="Z274" s="90"/>
      <c r="AA274" s="90" t="s">
        <v>370</v>
      </c>
      <c r="AB274" s="171" t="s">
        <v>1415</v>
      </c>
      <c r="AC274" s="490" t="s">
        <v>927</v>
      </c>
    </row>
    <row r="275" spans="1:29" s="14" customFormat="1" ht="409.6" customHeight="1">
      <c r="A275" s="486" t="s">
        <v>367</v>
      </c>
      <c r="B275" s="34" t="s">
        <v>1008</v>
      </c>
      <c r="C275" s="34" t="s">
        <v>49</v>
      </c>
      <c r="D275" s="34" t="s">
        <v>261</v>
      </c>
      <c r="E275" s="80">
        <v>0.70199999999999996</v>
      </c>
      <c r="F275" s="80">
        <v>0.86960000000000004</v>
      </c>
      <c r="G275" s="36"/>
      <c r="H275" s="36"/>
      <c r="I275" s="36"/>
      <c r="J275" s="36"/>
      <c r="K275" s="35"/>
      <c r="L275" s="35"/>
      <c r="M275" s="35"/>
      <c r="N275" s="35"/>
      <c r="O275" s="35"/>
      <c r="P275" s="35"/>
      <c r="Q275" s="38">
        <v>79</v>
      </c>
      <c r="R275" s="38">
        <v>97.17</v>
      </c>
      <c r="S275" s="57" t="s">
        <v>1023</v>
      </c>
      <c r="T275" s="39" t="s">
        <v>1408</v>
      </c>
      <c r="U275" s="39" t="s">
        <v>968</v>
      </c>
      <c r="V275" s="34" t="s">
        <v>51</v>
      </c>
      <c r="W275" s="34" t="s">
        <v>59</v>
      </c>
      <c r="X275" s="81" t="s">
        <v>1137</v>
      </c>
      <c r="Y275" s="42"/>
      <c r="Z275" s="42"/>
      <c r="AA275" s="42" t="s">
        <v>370</v>
      </c>
      <c r="AB275" s="40" t="s">
        <v>1416</v>
      </c>
      <c r="AC275" s="487" t="s">
        <v>927</v>
      </c>
    </row>
    <row r="276" spans="1:29" s="14" customFormat="1" ht="409.6" customHeight="1">
      <c r="A276" s="489" t="s">
        <v>367</v>
      </c>
      <c r="B276" s="85" t="s">
        <v>1009</v>
      </c>
      <c r="C276" s="85" t="s">
        <v>77</v>
      </c>
      <c r="D276" s="85" t="s">
        <v>261</v>
      </c>
      <c r="E276" s="86"/>
      <c r="F276" s="86"/>
      <c r="G276" s="173">
        <v>0.78200000000000003</v>
      </c>
      <c r="H276" s="173">
        <v>0.96799999999999997</v>
      </c>
      <c r="I276" s="173">
        <v>0.67100000000000004</v>
      </c>
      <c r="J276" s="173">
        <v>0.83150000000000002</v>
      </c>
      <c r="K276" s="87"/>
      <c r="L276" s="87"/>
      <c r="M276" s="87"/>
      <c r="N276" s="87"/>
      <c r="O276" s="87"/>
      <c r="P276" s="87"/>
      <c r="Q276" s="88">
        <v>79</v>
      </c>
      <c r="R276" s="88">
        <v>97.17</v>
      </c>
      <c r="S276" s="179" t="s">
        <v>1023</v>
      </c>
      <c r="T276" s="89" t="s">
        <v>1408</v>
      </c>
      <c r="U276" s="89" t="s">
        <v>968</v>
      </c>
      <c r="V276" s="85" t="s">
        <v>51</v>
      </c>
      <c r="W276" s="85" t="s">
        <v>59</v>
      </c>
      <c r="X276" s="180" t="s">
        <v>1137</v>
      </c>
      <c r="Y276" s="90"/>
      <c r="Z276" s="90"/>
      <c r="AA276" s="90" t="s">
        <v>370</v>
      </c>
      <c r="AB276" s="171" t="s">
        <v>1417</v>
      </c>
      <c r="AC276" s="490" t="s">
        <v>927</v>
      </c>
    </row>
    <row r="277" spans="1:29" s="14" customFormat="1" ht="409.6" customHeight="1">
      <c r="A277" s="486" t="s">
        <v>367</v>
      </c>
      <c r="B277" s="34" t="s">
        <v>1010</v>
      </c>
      <c r="C277" s="34" t="s">
        <v>77</v>
      </c>
      <c r="D277" s="34" t="s">
        <v>261</v>
      </c>
      <c r="E277" s="80"/>
      <c r="F277" s="80"/>
      <c r="G277" s="36">
        <v>0.70899999999999996</v>
      </c>
      <c r="H277" s="36">
        <v>0.87819999999999998</v>
      </c>
      <c r="I277" s="36">
        <v>0.69099999999999995</v>
      </c>
      <c r="J277" s="36">
        <v>0.85609999999999997</v>
      </c>
      <c r="K277" s="35"/>
      <c r="L277" s="35"/>
      <c r="M277" s="35"/>
      <c r="N277" s="35"/>
      <c r="O277" s="35"/>
      <c r="P277" s="35"/>
      <c r="Q277" s="38">
        <v>79</v>
      </c>
      <c r="R277" s="38">
        <v>97.17</v>
      </c>
      <c r="S277" s="57" t="s">
        <v>1023</v>
      </c>
      <c r="T277" s="39" t="s">
        <v>1408</v>
      </c>
      <c r="U277" s="39" t="s">
        <v>968</v>
      </c>
      <c r="V277" s="34" t="s">
        <v>51</v>
      </c>
      <c r="W277" s="34" t="s">
        <v>59</v>
      </c>
      <c r="X277" s="81" t="s">
        <v>1137</v>
      </c>
      <c r="Y277" s="42"/>
      <c r="Z277" s="42"/>
      <c r="AA277" s="42" t="s">
        <v>370</v>
      </c>
      <c r="AB277" s="40" t="s">
        <v>1418</v>
      </c>
      <c r="AC277" s="487" t="s">
        <v>927</v>
      </c>
    </row>
    <row r="278" spans="1:29" s="14" customFormat="1" ht="409.6" customHeight="1">
      <c r="A278" s="489" t="s">
        <v>367</v>
      </c>
      <c r="B278" s="85" t="s">
        <v>1011</v>
      </c>
      <c r="C278" s="85" t="s">
        <v>78</v>
      </c>
      <c r="D278" s="85" t="s">
        <v>261</v>
      </c>
      <c r="E278" s="86"/>
      <c r="F278" s="86"/>
      <c r="G278" s="173"/>
      <c r="H278" s="173"/>
      <c r="I278" s="173"/>
      <c r="J278" s="173"/>
      <c r="K278" s="87">
        <v>0.69699999999999995</v>
      </c>
      <c r="L278" s="87">
        <v>0.86350000000000005</v>
      </c>
      <c r="M278" s="87">
        <v>0.85599999999999998</v>
      </c>
      <c r="N278" s="87">
        <v>1.0589999999999999</v>
      </c>
      <c r="O278" s="87">
        <v>0.628</v>
      </c>
      <c r="P278" s="87">
        <v>0.77859999999999996</v>
      </c>
      <c r="Q278" s="88">
        <v>79</v>
      </c>
      <c r="R278" s="88">
        <v>97.17</v>
      </c>
      <c r="S278" s="179" t="s">
        <v>1023</v>
      </c>
      <c r="T278" s="89" t="s">
        <v>1408</v>
      </c>
      <c r="U278" s="89" t="s">
        <v>968</v>
      </c>
      <c r="V278" s="85" t="s">
        <v>51</v>
      </c>
      <c r="W278" s="85" t="s">
        <v>59</v>
      </c>
      <c r="X278" s="171" t="s">
        <v>1137</v>
      </c>
      <c r="Y278" s="90"/>
      <c r="Z278" s="90"/>
      <c r="AA278" s="90" t="s">
        <v>370</v>
      </c>
      <c r="AB278" s="171" t="s">
        <v>1419</v>
      </c>
      <c r="AC278" s="490" t="s">
        <v>927</v>
      </c>
    </row>
    <row r="279" spans="1:29" s="14" customFormat="1" ht="175.5" customHeight="1">
      <c r="A279" s="486" t="s">
        <v>367</v>
      </c>
      <c r="B279" s="34" t="s">
        <v>1012</v>
      </c>
      <c r="C279" s="34" t="s">
        <v>49</v>
      </c>
      <c r="D279" s="34" t="s">
        <v>261</v>
      </c>
      <c r="E279" s="80">
        <v>0.73499999999999999</v>
      </c>
      <c r="F279" s="80">
        <v>0.91020000000000001</v>
      </c>
      <c r="G279" s="36"/>
      <c r="H279" s="36"/>
      <c r="I279" s="36"/>
      <c r="J279" s="36"/>
      <c r="K279" s="35"/>
      <c r="L279" s="35"/>
      <c r="M279" s="35"/>
      <c r="N279" s="35"/>
      <c r="O279" s="35"/>
      <c r="P279" s="35"/>
      <c r="Q279" s="38">
        <v>40</v>
      </c>
      <c r="R279" s="38">
        <v>49.2</v>
      </c>
      <c r="S279" s="57" t="s">
        <v>1023</v>
      </c>
      <c r="T279" s="39" t="s">
        <v>1408</v>
      </c>
      <c r="U279" s="39" t="s">
        <v>968</v>
      </c>
      <c r="V279" s="34" t="s">
        <v>51</v>
      </c>
      <c r="W279" s="34" t="s">
        <v>59</v>
      </c>
      <c r="X279" s="40"/>
      <c r="Y279" s="42"/>
      <c r="Z279" s="42"/>
      <c r="AA279" s="42" t="s">
        <v>370</v>
      </c>
      <c r="AB279" s="40" t="s">
        <v>1409</v>
      </c>
      <c r="AC279" s="487" t="s">
        <v>927</v>
      </c>
    </row>
    <row r="280" spans="1:29" s="14" customFormat="1" ht="409.6" customHeight="1">
      <c r="A280" s="489" t="s">
        <v>367</v>
      </c>
      <c r="B280" s="85" t="s">
        <v>1013</v>
      </c>
      <c r="C280" s="85" t="s">
        <v>49</v>
      </c>
      <c r="D280" s="85" t="s">
        <v>261</v>
      </c>
      <c r="E280" s="86">
        <v>0.75900000000000001</v>
      </c>
      <c r="F280" s="86">
        <v>0.93969999999999998</v>
      </c>
      <c r="G280" s="173"/>
      <c r="H280" s="173"/>
      <c r="I280" s="173"/>
      <c r="J280" s="173"/>
      <c r="K280" s="87"/>
      <c r="L280" s="87"/>
      <c r="M280" s="87"/>
      <c r="N280" s="87"/>
      <c r="O280" s="87"/>
      <c r="P280" s="87"/>
      <c r="Q280" s="88">
        <v>40</v>
      </c>
      <c r="R280" s="88">
        <v>49.2</v>
      </c>
      <c r="S280" s="179" t="s">
        <v>1023</v>
      </c>
      <c r="T280" s="89" t="s">
        <v>1408</v>
      </c>
      <c r="U280" s="89" t="s">
        <v>968</v>
      </c>
      <c r="V280" s="85" t="s">
        <v>133</v>
      </c>
      <c r="W280" s="85" t="s">
        <v>52</v>
      </c>
      <c r="X280" s="180" t="s">
        <v>1137</v>
      </c>
      <c r="Y280" s="90"/>
      <c r="Z280" s="90"/>
      <c r="AA280" s="90" t="s">
        <v>370</v>
      </c>
      <c r="AB280" s="171" t="s">
        <v>1420</v>
      </c>
      <c r="AC280" s="490" t="s">
        <v>927</v>
      </c>
    </row>
    <row r="281" spans="1:29" s="14" customFormat="1" ht="409.6" customHeight="1">
      <c r="A281" s="486" t="s">
        <v>367</v>
      </c>
      <c r="B281" s="34" t="s">
        <v>1014</v>
      </c>
      <c r="C281" s="34" t="s">
        <v>77</v>
      </c>
      <c r="D281" s="34" t="s">
        <v>261</v>
      </c>
      <c r="E281" s="80"/>
      <c r="F281" s="80"/>
      <c r="G281" s="36">
        <v>0.81599999999999995</v>
      </c>
      <c r="H281" s="36">
        <v>1.0098</v>
      </c>
      <c r="I281" s="36">
        <v>0.71</v>
      </c>
      <c r="J281" s="36">
        <v>0.87949999999999995</v>
      </c>
      <c r="K281" s="35"/>
      <c r="L281" s="35"/>
      <c r="M281" s="35"/>
      <c r="N281" s="35"/>
      <c r="O281" s="35"/>
      <c r="P281" s="35"/>
      <c r="Q281" s="38">
        <v>40</v>
      </c>
      <c r="R281" s="38">
        <v>49.2</v>
      </c>
      <c r="S281" s="57" t="s">
        <v>1023</v>
      </c>
      <c r="T281" s="39" t="s">
        <v>1408</v>
      </c>
      <c r="U281" s="39" t="s">
        <v>968</v>
      </c>
      <c r="V281" s="34" t="s">
        <v>133</v>
      </c>
      <c r="W281" s="34" t="s">
        <v>52</v>
      </c>
      <c r="X281" s="81" t="s">
        <v>1137</v>
      </c>
      <c r="Y281" s="42"/>
      <c r="Z281" s="42"/>
      <c r="AA281" s="42" t="s">
        <v>370</v>
      </c>
      <c r="AB281" s="40" t="s">
        <v>1411</v>
      </c>
      <c r="AC281" s="487" t="s">
        <v>927</v>
      </c>
    </row>
    <row r="282" spans="1:29" s="14" customFormat="1" ht="409.6" customHeight="1">
      <c r="A282" s="489" t="s">
        <v>367</v>
      </c>
      <c r="B282" s="85" t="s">
        <v>1015</v>
      </c>
      <c r="C282" s="85" t="s">
        <v>77</v>
      </c>
      <c r="D282" s="85" t="s">
        <v>261</v>
      </c>
      <c r="E282" s="86"/>
      <c r="F282" s="86"/>
      <c r="G282" s="173">
        <v>0.79</v>
      </c>
      <c r="H282" s="173">
        <v>0.97789999999999999</v>
      </c>
      <c r="I282" s="173">
        <v>0.70099999999999996</v>
      </c>
      <c r="J282" s="173">
        <v>0.86839999999999995</v>
      </c>
      <c r="K282" s="87"/>
      <c r="L282" s="87"/>
      <c r="M282" s="87"/>
      <c r="N282" s="87"/>
      <c r="O282" s="87"/>
      <c r="P282" s="87"/>
      <c r="Q282" s="88">
        <v>40</v>
      </c>
      <c r="R282" s="88">
        <v>49.2</v>
      </c>
      <c r="S282" s="179" t="s">
        <v>1023</v>
      </c>
      <c r="T282" s="89" t="s">
        <v>1408</v>
      </c>
      <c r="U282" s="89" t="s">
        <v>968</v>
      </c>
      <c r="V282" s="85" t="s">
        <v>133</v>
      </c>
      <c r="W282" s="85" t="s">
        <v>52</v>
      </c>
      <c r="X282" s="180" t="s">
        <v>1137</v>
      </c>
      <c r="Y282" s="90"/>
      <c r="Z282" s="90"/>
      <c r="AA282" s="90" t="s">
        <v>370</v>
      </c>
      <c r="AB282" s="171" t="s">
        <v>1421</v>
      </c>
      <c r="AC282" s="490" t="s">
        <v>927</v>
      </c>
    </row>
    <row r="283" spans="1:29" s="14" customFormat="1" ht="409.6" customHeight="1">
      <c r="A283" s="486" t="s">
        <v>367</v>
      </c>
      <c r="B283" s="34" t="s">
        <v>1016</v>
      </c>
      <c r="C283" s="34" t="s">
        <v>77</v>
      </c>
      <c r="D283" s="34" t="s">
        <v>261</v>
      </c>
      <c r="E283" s="80"/>
      <c r="F283" s="80"/>
      <c r="G283" s="36">
        <v>0.88</v>
      </c>
      <c r="H283" s="36">
        <v>1.0886</v>
      </c>
      <c r="I283" s="36">
        <v>0.68700000000000006</v>
      </c>
      <c r="J283" s="36">
        <v>0.85119999999999996</v>
      </c>
      <c r="K283" s="35"/>
      <c r="L283" s="35"/>
      <c r="M283" s="35"/>
      <c r="N283" s="35"/>
      <c r="O283" s="35"/>
      <c r="P283" s="35"/>
      <c r="Q283" s="38">
        <v>40</v>
      </c>
      <c r="R283" s="38">
        <v>49.2</v>
      </c>
      <c r="S283" s="57" t="s">
        <v>1023</v>
      </c>
      <c r="T283" s="39" t="s">
        <v>1408</v>
      </c>
      <c r="U283" s="39" t="s">
        <v>968</v>
      </c>
      <c r="V283" s="34" t="s">
        <v>133</v>
      </c>
      <c r="W283" s="34" t="s">
        <v>52</v>
      </c>
      <c r="X283" s="81" t="s">
        <v>1137</v>
      </c>
      <c r="Y283" s="42"/>
      <c r="Z283" s="42"/>
      <c r="AA283" s="42" t="s">
        <v>370</v>
      </c>
      <c r="AB283" s="40" t="s">
        <v>1413</v>
      </c>
      <c r="AC283" s="487" t="s">
        <v>927</v>
      </c>
    </row>
    <row r="284" spans="1:29" s="14" customFormat="1" ht="409.6" customHeight="1">
      <c r="A284" s="489" t="s">
        <v>367</v>
      </c>
      <c r="B284" s="85" t="s">
        <v>1017</v>
      </c>
      <c r="C284" s="85" t="s">
        <v>77</v>
      </c>
      <c r="D284" s="85" t="s">
        <v>261</v>
      </c>
      <c r="E284" s="86"/>
      <c r="F284" s="86"/>
      <c r="G284" s="173">
        <v>0.82299999999999995</v>
      </c>
      <c r="H284" s="173">
        <v>1.0184</v>
      </c>
      <c r="I284" s="173">
        <v>0.70099999999999996</v>
      </c>
      <c r="J284" s="173">
        <v>0.86839999999999995</v>
      </c>
      <c r="K284" s="87"/>
      <c r="L284" s="87"/>
      <c r="M284" s="87"/>
      <c r="N284" s="87"/>
      <c r="O284" s="87"/>
      <c r="P284" s="87"/>
      <c r="Q284" s="88">
        <v>40</v>
      </c>
      <c r="R284" s="88">
        <v>49.2</v>
      </c>
      <c r="S284" s="179" t="s">
        <v>1023</v>
      </c>
      <c r="T284" s="89" t="s">
        <v>1408</v>
      </c>
      <c r="U284" s="89" t="s">
        <v>968</v>
      </c>
      <c r="V284" s="85" t="s">
        <v>133</v>
      </c>
      <c r="W284" s="85" t="s">
        <v>52</v>
      </c>
      <c r="X284" s="171" t="s">
        <v>1137</v>
      </c>
      <c r="Y284" s="90"/>
      <c r="Z284" s="90"/>
      <c r="AA284" s="90" t="s">
        <v>370</v>
      </c>
      <c r="AB284" s="171" t="s">
        <v>1422</v>
      </c>
      <c r="AC284" s="490" t="s">
        <v>927</v>
      </c>
    </row>
    <row r="285" spans="1:29" s="14" customFormat="1" ht="409.6" customHeight="1">
      <c r="A285" s="486" t="s">
        <v>367</v>
      </c>
      <c r="B285" s="34" t="s">
        <v>1018</v>
      </c>
      <c r="C285" s="34" t="s">
        <v>77</v>
      </c>
      <c r="D285" s="34" t="s">
        <v>261</v>
      </c>
      <c r="E285" s="80"/>
      <c r="F285" s="80"/>
      <c r="G285" s="36">
        <v>0.751</v>
      </c>
      <c r="H285" s="36">
        <v>0.92989999999999995</v>
      </c>
      <c r="I285" s="36">
        <v>0.65</v>
      </c>
      <c r="J285" s="36">
        <v>0.80569999999999997</v>
      </c>
      <c r="K285" s="35"/>
      <c r="L285" s="35"/>
      <c r="M285" s="35"/>
      <c r="N285" s="35"/>
      <c r="O285" s="35"/>
      <c r="P285" s="35"/>
      <c r="Q285" s="38">
        <v>40</v>
      </c>
      <c r="R285" s="38">
        <v>49.2</v>
      </c>
      <c r="S285" s="57" t="s">
        <v>1023</v>
      </c>
      <c r="T285" s="39" t="s">
        <v>1408</v>
      </c>
      <c r="U285" s="39" t="s">
        <v>968</v>
      </c>
      <c r="V285" s="34" t="s">
        <v>133</v>
      </c>
      <c r="W285" s="34" t="s">
        <v>52</v>
      </c>
      <c r="X285" s="81" t="s">
        <v>1137</v>
      </c>
      <c r="Y285" s="42"/>
      <c r="Z285" s="42"/>
      <c r="AA285" s="42" t="s">
        <v>370</v>
      </c>
      <c r="AB285" s="40" t="s">
        <v>1415</v>
      </c>
      <c r="AC285" s="487" t="s">
        <v>927</v>
      </c>
    </row>
    <row r="286" spans="1:29" s="14" customFormat="1" ht="409.6" customHeight="1">
      <c r="A286" s="489" t="s">
        <v>367</v>
      </c>
      <c r="B286" s="85" t="s">
        <v>1019</v>
      </c>
      <c r="C286" s="85" t="s">
        <v>49</v>
      </c>
      <c r="D286" s="85" t="s">
        <v>261</v>
      </c>
      <c r="E286" s="86">
        <v>0.72699999999999998</v>
      </c>
      <c r="F286" s="86">
        <v>0.90039999999999998</v>
      </c>
      <c r="G286" s="173"/>
      <c r="H286" s="173"/>
      <c r="I286" s="173"/>
      <c r="J286" s="173"/>
      <c r="K286" s="87"/>
      <c r="L286" s="87"/>
      <c r="M286" s="87"/>
      <c r="N286" s="87"/>
      <c r="O286" s="87"/>
      <c r="P286" s="87"/>
      <c r="Q286" s="88">
        <v>79</v>
      </c>
      <c r="R286" s="88">
        <v>97.17</v>
      </c>
      <c r="S286" s="179" t="s">
        <v>1023</v>
      </c>
      <c r="T286" s="89" t="s">
        <v>1408</v>
      </c>
      <c r="U286" s="89" t="s">
        <v>968</v>
      </c>
      <c r="V286" s="85" t="s">
        <v>133</v>
      </c>
      <c r="W286" s="85" t="s">
        <v>52</v>
      </c>
      <c r="X286" s="180" t="s">
        <v>1137</v>
      </c>
      <c r="Y286" s="90"/>
      <c r="Z286" s="90"/>
      <c r="AA286" s="90" t="s">
        <v>370</v>
      </c>
      <c r="AB286" s="171" t="s">
        <v>1416</v>
      </c>
      <c r="AC286" s="490" t="s">
        <v>927</v>
      </c>
    </row>
    <row r="287" spans="1:29" s="14" customFormat="1" ht="409.6" customHeight="1">
      <c r="A287" s="486" t="s">
        <v>367</v>
      </c>
      <c r="B287" s="34" t="s">
        <v>1020</v>
      </c>
      <c r="C287" s="34" t="s">
        <v>77</v>
      </c>
      <c r="D287" s="34" t="s">
        <v>261</v>
      </c>
      <c r="E287" s="80"/>
      <c r="F287" s="80"/>
      <c r="G287" s="36">
        <v>0.80700000000000005</v>
      </c>
      <c r="H287" s="36">
        <v>0.99880000000000002</v>
      </c>
      <c r="I287" s="36">
        <v>0.69599999999999995</v>
      </c>
      <c r="J287" s="36">
        <v>0.86219999999999997</v>
      </c>
      <c r="K287" s="35"/>
      <c r="L287" s="35"/>
      <c r="M287" s="35"/>
      <c r="N287" s="35"/>
      <c r="O287" s="35"/>
      <c r="P287" s="35"/>
      <c r="Q287" s="38">
        <v>79</v>
      </c>
      <c r="R287" s="38">
        <v>97.17</v>
      </c>
      <c r="S287" s="57" t="s">
        <v>1023</v>
      </c>
      <c r="T287" s="39" t="s">
        <v>1408</v>
      </c>
      <c r="U287" s="39" t="s">
        <v>968</v>
      </c>
      <c r="V287" s="34" t="s">
        <v>133</v>
      </c>
      <c r="W287" s="34" t="s">
        <v>52</v>
      </c>
      <c r="X287" s="81" t="s">
        <v>1137</v>
      </c>
      <c r="Y287" s="42"/>
      <c r="Z287" s="42"/>
      <c r="AA287" s="42" t="s">
        <v>370</v>
      </c>
      <c r="AB287" s="40" t="s">
        <v>1417</v>
      </c>
      <c r="AC287" s="487" t="s">
        <v>927</v>
      </c>
    </row>
    <row r="288" spans="1:29" s="14" customFormat="1" ht="409.6" customHeight="1">
      <c r="A288" s="489" t="s">
        <v>367</v>
      </c>
      <c r="B288" s="85" t="s">
        <v>1021</v>
      </c>
      <c r="C288" s="85" t="s">
        <v>77</v>
      </c>
      <c r="D288" s="85" t="s">
        <v>261</v>
      </c>
      <c r="E288" s="86"/>
      <c r="F288" s="86"/>
      <c r="G288" s="173">
        <v>0.73399999999999999</v>
      </c>
      <c r="H288" s="173">
        <v>0.90900000000000003</v>
      </c>
      <c r="I288" s="173">
        <v>0.71599999999999997</v>
      </c>
      <c r="J288" s="173">
        <v>0.88680000000000003</v>
      </c>
      <c r="K288" s="87"/>
      <c r="L288" s="87"/>
      <c r="M288" s="87"/>
      <c r="N288" s="87"/>
      <c r="O288" s="87"/>
      <c r="P288" s="87"/>
      <c r="Q288" s="88">
        <v>79</v>
      </c>
      <c r="R288" s="88">
        <v>97.17</v>
      </c>
      <c r="S288" s="179" t="s">
        <v>1023</v>
      </c>
      <c r="T288" s="89" t="s">
        <v>1408</v>
      </c>
      <c r="U288" s="89" t="s">
        <v>968</v>
      </c>
      <c r="V288" s="85" t="s">
        <v>133</v>
      </c>
      <c r="W288" s="85" t="s">
        <v>52</v>
      </c>
      <c r="X288" s="180" t="s">
        <v>1137</v>
      </c>
      <c r="Y288" s="90"/>
      <c r="Z288" s="90"/>
      <c r="AA288" s="90" t="s">
        <v>370</v>
      </c>
      <c r="AB288" s="171" t="s">
        <v>1418</v>
      </c>
      <c r="AC288" s="490" t="s">
        <v>927</v>
      </c>
    </row>
    <row r="289" spans="1:29" s="14" customFormat="1" ht="380.25" customHeight="1">
      <c r="A289" s="486" t="s">
        <v>367</v>
      </c>
      <c r="B289" s="34" t="s">
        <v>1022</v>
      </c>
      <c r="C289" s="34" t="s">
        <v>78</v>
      </c>
      <c r="D289" s="34" t="s">
        <v>261</v>
      </c>
      <c r="E289" s="80"/>
      <c r="F289" s="80"/>
      <c r="G289" s="36"/>
      <c r="H289" s="36"/>
      <c r="I289" s="36"/>
      <c r="J289" s="36"/>
      <c r="K289" s="35">
        <v>0.72099999999999997</v>
      </c>
      <c r="L289" s="35">
        <v>0.89300000000000002</v>
      </c>
      <c r="M289" s="35">
        <v>0.88300000000000001</v>
      </c>
      <c r="N289" s="35">
        <v>1.0871999999999999</v>
      </c>
      <c r="O289" s="35">
        <v>0.69699999999999995</v>
      </c>
      <c r="P289" s="35">
        <v>0.86350000000000005</v>
      </c>
      <c r="Q289" s="38">
        <v>79</v>
      </c>
      <c r="R289" s="38">
        <v>97.17</v>
      </c>
      <c r="S289" s="57" t="s">
        <v>1023</v>
      </c>
      <c r="T289" s="39" t="s">
        <v>1408</v>
      </c>
      <c r="U289" s="39" t="s">
        <v>968</v>
      </c>
      <c r="V289" s="34" t="s">
        <v>133</v>
      </c>
      <c r="W289" s="34" t="s">
        <v>52</v>
      </c>
      <c r="X289" s="81" t="s">
        <v>1137</v>
      </c>
      <c r="Y289" s="42"/>
      <c r="Z289" s="42"/>
      <c r="AA289" s="42" t="s">
        <v>370</v>
      </c>
      <c r="AB289" s="40" t="s">
        <v>1419</v>
      </c>
      <c r="AC289" s="487" t="s">
        <v>927</v>
      </c>
    </row>
    <row r="290" spans="1:29" s="14" customFormat="1" ht="409.6" customHeight="1">
      <c r="A290" s="489" t="s">
        <v>367</v>
      </c>
      <c r="B290" s="85" t="s">
        <v>368</v>
      </c>
      <c r="C290" s="85" t="s">
        <v>49</v>
      </c>
      <c r="D290" s="85" t="s">
        <v>72</v>
      </c>
      <c r="E290" s="86">
        <v>0.79</v>
      </c>
      <c r="F290" s="86">
        <v>0.97785</v>
      </c>
      <c r="G290" s="173"/>
      <c r="H290" s="173"/>
      <c r="I290" s="173"/>
      <c r="J290" s="173"/>
      <c r="K290" s="87"/>
      <c r="L290" s="87"/>
      <c r="M290" s="87"/>
      <c r="N290" s="87"/>
      <c r="O290" s="87"/>
      <c r="P290" s="87"/>
      <c r="Q290" s="88">
        <v>40</v>
      </c>
      <c r="R290" s="88">
        <v>49.2</v>
      </c>
      <c r="S290" s="179" t="s">
        <v>1023</v>
      </c>
      <c r="T290" s="89" t="s">
        <v>929</v>
      </c>
      <c r="U290" s="89" t="s">
        <v>865</v>
      </c>
      <c r="V290" s="85" t="s">
        <v>133</v>
      </c>
      <c r="W290" s="85" t="s">
        <v>52</v>
      </c>
      <c r="X290" s="171" t="s">
        <v>1137</v>
      </c>
      <c r="Y290" s="90"/>
      <c r="Z290" s="90"/>
      <c r="AA290" s="90" t="s">
        <v>370</v>
      </c>
      <c r="AB290" s="171" t="s">
        <v>371</v>
      </c>
      <c r="AC290" s="490" t="s">
        <v>927</v>
      </c>
    </row>
    <row r="291" spans="1:29" s="14" customFormat="1" ht="409.6" customHeight="1">
      <c r="A291" s="486" t="s">
        <v>367</v>
      </c>
      <c r="B291" s="34" t="s">
        <v>372</v>
      </c>
      <c r="C291" s="34" t="s">
        <v>49</v>
      </c>
      <c r="D291" s="34" t="s">
        <v>72</v>
      </c>
      <c r="E291" s="80">
        <v>0.81899</v>
      </c>
      <c r="F291" s="80">
        <v>1.0135099999999999</v>
      </c>
      <c r="G291" s="36"/>
      <c r="H291" s="36"/>
      <c r="I291" s="36"/>
      <c r="J291" s="36"/>
      <c r="K291" s="35"/>
      <c r="L291" s="35"/>
      <c r="M291" s="35"/>
      <c r="N291" s="35"/>
      <c r="O291" s="35"/>
      <c r="P291" s="35"/>
      <c r="Q291" s="38">
        <v>40</v>
      </c>
      <c r="R291" s="38">
        <v>49.2</v>
      </c>
      <c r="S291" s="57" t="s">
        <v>1023</v>
      </c>
      <c r="T291" s="39" t="s">
        <v>929</v>
      </c>
      <c r="U291" s="39" t="s">
        <v>865</v>
      </c>
      <c r="V291" s="34"/>
      <c r="W291" s="34"/>
      <c r="X291" s="40" t="s">
        <v>1137</v>
      </c>
      <c r="Y291" s="42"/>
      <c r="Z291" s="42"/>
      <c r="AA291" s="42" t="s">
        <v>370</v>
      </c>
      <c r="AB291" s="40" t="s">
        <v>373</v>
      </c>
      <c r="AC291" s="487" t="s">
        <v>927</v>
      </c>
    </row>
    <row r="292" spans="1:29" s="14" customFormat="1" ht="409.6" customHeight="1">
      <c r="A292" s="489" t="s">
        <v>367</v>
      </c>
      <c r="B292" s="85" t="s">
        <v>928</v>
      </c>
      <c r="C292" s="85" t="s">
        <v>49</v>
      </c>
      <c r="D292" s="85" t="s">
        <v>261</v>
      </c>
      <c r="E292" s="86">
        <v>0.56999999999999995</v>
      </c>
      <c r="F292" s="86">
        <v>0.70725000000000005</v>
      </c>
      <c r="G292" s="173"/>
      <c r="H292" s="173"/>
      <c r="I292" s="173"/>
      <c r="J292" s="173"/>
      <c r="K292" s="87"/>
      <c r="L292" s="87"/>
      <c r="M292" s="87"/>
      <c r="N292" s="87"/>
      <c r="O292" s="87"/>
      <c r="P292" s="87"/>
      <c r="Q292" s="88">
        <v>40</v>
      </c>
      <c r="R292" s="88">
        <v>49.2</v>
      </c>
      <c r="S292" s="179" t="s">
        <v>1023</v>
      </c>
      <c r="T292" s="89" t="s">
        <v>929</v>
      </c>
      <c r="U292" s="89" t="s">
        <v>865</v>
      </c>
      <c r="V292" s="85"/>
      <c r="W292" s="85"/>
      <c r="X292" s="171" t="s">
        <v>1215</v>
      </c>
      <c r="Y292" s="90"/>
      <c r="Z292" s="90"/>
      <c r="AA292" s="90" t="s">
        <v>370</v>
      </c>
      <c r="AB292" s="171" t="s">
        <v>930</v>
      </c>
      <c r="AC292" s="490" t="s">
        <v>927</v>
      </c>
    </row>
    <row r="293" spans="1:29" s="14" customFormat="1" ht="409.6" customHeight="1">
      <c r="A293" s="486" t="s">
        <v>367</v>
      </c>
      <c r="B293" s="34" t="s">
        <v>374</v>
      </c>
      <c r="C293" s="34" t="s">
        <v>77</v>
      </c>
      <c r="D293" s="34" t="s">
        <v>72</v>
      </c>
      <c r="E293" s="80"/>
      <c r="F293" s="80"/>
      <c r="G293" s="36">
        <v>0.84699000000000002</v>
      </c>
      <c r="H293" s="36">
        <v>1.0479499999999999</v>
      </c>
      <c r="I293" s="36">
        <v>0.76899000000000006</v>
      </c>
      <c r="J293" s="36">
        <v>0.95201000000000002</v>
      </c>
      <c r="K293" s="35"/>
      <c r="L293" s="35"/>
      <c r="M293" s="35"/>
      <c r="N293" s="35"/>
      <c r="O293" s="35"/>
      <c r="P293" s="35"/>
      <c r="Q293" s="38">
        <v>40</v>
      </c>
      <c r="R293" s="38">
        <v>49.2</v>
      </c>
      <c r="S293" s="57" t="s">
        <v>1023</v>
      </c>
      <c r="T293" s="39" t="s">
        <v>929</v>
      </c>
      <c r="U293" s="39" t="s">
        <v>865</v>
      </c>
      <c r="V293" s="34"/>
      <c r="W293" s="34"/>
      <c r="X293" s="40" t="s">
        <v>1215</v>
      </c>
      <c r="Y293" s="42"/>
      <c r="Z293" s="42"/>
      <c r="AA293" s="42" t="s">
        <v>370</v>
      </c>
      <c r="AB293" s="40" t="s">
        <v>375</v>
      </c>
      <c r="AC293" s="487" t="s">
        <v>927</v>
      </c>
    </row>
    <row r="294" spans="1:29" s="14" customFormat="1" ht="395.25" customHeight="1">
      <c r="A294" s="489" t="s">
        <v>367</v>
      </c>
      <c r="B294" s="85" t="s">
        <v>376</v>
      </c>
      <c r="C294" s="85" t="s">
        <v>77</v>
      </c>
      <c r="D294" s="85" t="s">
        <v>72</v>
      </c>
      <c r="E294" s="86"/>
      <c r="F294" s="86"/>
      <c r="G294" s="173">
        <v>0.82499</v>
      </c>
      <c r="H294" s="173">
        <v>1.0208900000000001</v>
      </c>
      <c r="I294" s="173">
        <v>0.75798999999999994</v>
      </c>
      <c r="J294" s="173">
        <v>0.93847999999999998</v>
      </c>
      <c r="K294" s="87"/>
      <c r="L294" s="87"/>
      <c r="M294" s="87"/>
      <c r="N294" s="87"/>
      <c r="O294" s="87"/>
      <c r="P294" s="87"/>
      <c r="Q294" s="88">
        <v>40</v>
      </c>
      <c r="R294" s="88">
        <v>49.2</v>
      </c>
      <c r="S294" s="179" t="s">
        <v>1023</v>
      </c>
      <c r="T294" s="89" t="s">
        <v>929</v>
      </c>
      <c r="U294" s="89" t="s">
        <v>865</v>
      </c>
      <c r="V294" s="85"/>
      <c r="W294" s="85"/>
      <c r="X294" s="171" t="s">
        <v>1215</v>
      </c>
      <c r="Y294" s="90"/>
      <c r="Z294" s="90"/>
      <c r="AA294" s="90" t="s">
        <v>370</v>
      </c>
      <c r="AB294" s="171" t="s">
        <v>377</v>
      </c>
      <c r="AC294" s="490" t="s">
        <v>927</v>
      </c>
    </row>
    <row r="295" spans="1:29" s="14" customFormat="1" ht="409.6" customHeight="1">
      <c r="A295" s="486" t="s">
        <v>367</v>
      </c>
      <c r="B295" s="34" t="s">
        <v>378</v>
      </c>
      <c r="C295" s="34" t="s">
        <v>77</v>
      </c>
      <c r="D295" s="34" t="s">
        <v>72</v>
      </c>
      <c r="E295" s="80"/>
      <c r="F295" s="80"/>
      <c r="G295" s="36">
        <v>0.91198999999999997</v>
      </c>
      <c r="H295" s="36">
        <v>1.1278999999999999</v>
      </c>
      <c r="I295" s="36">
        <v>0.76499000000000006</v>
      </c>
      <c r="J295" s="36">
        <v>0.94708999999999999</v>
      </c>
      <c r="K295" s="35"/>
      <c r="L295" s="35"/>
      <c r="M295" s="35"/>
      <c r="N295" s="35"/>
      <c r="O295" s="35"/>
      <c r="P295" s="35"/>
      <c r="Q295" s="38">
        <v>40</v>
      </c>
      <c r="R295" s="38">
        <v>49.2</v>
      </c>
      <c r="S295" s="57" t="s">
        <v>1023</v>
      </c>
      <c r="T295" s="39" t="s">
        <v>929</v>
      </c>
      <c r="U295" s="39" t="s">
        <v>865</v>
      </c>
      <c r="V295" s="34"/>
      <c r="W295" s="34"/>
      <c r="X295" s="40" t="s">
        <v>1215</v>
      </c>
      <c r="Y295" s="42"/>
      <c r="Z295" s="42"/>
      <c r="AA295" s="42" t="s">
        <v>370</v>
      </c>
      <c r="AB295" s="40" t="s">
        <v>379</v>
      </c>
      <c r="AC295" s="487" t="s">
        <v>927</v>
      </c>
    </row>
    <row r="296" spans="1:29" s="14" customFormat="1" ht="409.6" customHeight="1">
      <c r="A296" s="489" t="s">
        <v>367</v>
      </c>
      <c r="B296" s="85" t="s">
        <v>380</v>
      </c>
      <c r="C296" s="85" t="s">
        <v>77</v>
      </c>
      <c r="D296" s="85" t="s">
        <v>72</v>
      </c>
      <c r="E296" s="86"/>
      <c r="F296" s="86"/>
      <c r="G296" s="173">
        <v>0.85099000000000002</v>
      </c>
      <c r="H296" s="173">
        <v>1.05287</v>
      </c>
      <c r="I296" s="173">
        <v>0.75698999999999994</v>
      </c>
      <c r="J296" s="173">
        <v>0.93725000000000003</v>
      </c>
      <c r="K296" s="87"/>
      <c r="L296" s="87"/>
      <c r="M296" s="87"/>
      <c r="N296" s="87"/>
      <c r="O296" s="87"/>
      <c r="P296" s="87"/>
      <c r="Q296" s="88">
        <v>40</v>
      </c>
      <c r="R296" s="88">
        <v>49.2</v>
      </c>
      <c r="S296" s="179" t="s">
        <v>1023</v>
      </c>
      <c r="T296" s="89" t="s">
        <v>929</v>
      </c>
      <c r="U296" s="89" t="s">
        <v>865</v>
      </c>
      <c r="V296" s="85"/>
      <c r="W296" s="85"/>
      <c r="X296" s="171" t="s">
        <v>1215</v>
      </c>
      <c r="Y296" s="90"/>
      <c r="Z296" s="90"/>
      <c r="AA296" s="90" t="s">
        <v>370</v>
      </c>
      <c r="AB296" s="171" t="s">
        <v>381</v>
      </c>
      <c r="AC296" s="490" t="s">
        <v>927</v>
      </c>
    </row>
    <row r="297" spans="1:29" s="14" customFormat="1" ht="409.6" customHeight="1">
      <c r="A297" s="486" t="s">
        <v>367</v>
      </c>
      <c r="B297" s="34" t="s">
        <v>382</v>
      </c>
      <c r="C297" s="34" t="s">
        <v>77</v>
      </c>
      <c r="D297" s="34" t="s">
        <v>72</v>
      </c>
      <c r="E297" s="80"/>
      <c r="F297" s="80"/>
      <c r="G297" s="36">
        <v>0.80998999999999999</v>
      </c>
      <c r="H297" s="36">
        <v>1.00244</v>
      </c>
      <c r="I297" s="36">
        <v>0.71399000000000001</v>
      </c>
      <c r="J297" s="36">
        <v>0.88436000000000003</v>
      </c>
      <c r="K297" s="35"/>
      <c r="L297" s="35"/>
      <c r="M297" s="35"/>
      <c r="N297" s="35"/>
      <c r="O297" s="35"/>
      <c r="P297" s="35"/>
      <c r="Q297" s="38">
        <v>40</v>
      </c>
      <c r="R297" s="38">
        <v>49.2</v>
      </c>
      <c r="S297" s="57" t="s">
        <v>1023</v>
      </c>
      <c r="T297" s="39" t="s">
        <v>929</v>
      </c>
      <c r="U297" s="39" t="s">
        <v>865</v>
      </c>
      <c r="V297" s="34"/>
      <c r="W297" s="34"/>
      <c r="X297" s="40" t="s">
        <v>1215</v>
      </c>
      <c r="Y297" s="42"/>
      <c r="Z297" s="42"/>
      <c r="AA297" s="42" t="s">
        <v>370</v>
      </c>
      <c r="AB297" s="40" t="s">
        <v>383</v>
      </c>
      <c r="AC297" s="487" t="s">
        <v>927</v>
      </c>
    </row>
    <row r="298" spans="1:29" s="14" customFormat="1" ht="335.25" customHeight="1">
      <c r="A298" s="489" t="s">
        <v>367</v>
      </c>
      <c r="B298" s="85" t="s">
        <v>384</v>
      </c>
      <c r="C298" s="85" t="s">
        <v>49</v>
      </c>
      <c r="D298" s="85" t="s">
        <v>72</v>
      </c>
      <c r="E298" s="86">
        <v>0.75998999999999994</v>
      </c>
      <c r="F298" s="86">
        <v>0.94094</v>
      </c>
      <c r="G298" s="173"/>
      <c r="H298" s="173"/>
      <c r="I298" s="173"/>
      <c r="J298" s="173"/>
      <c r="K298" s="87"/>
      <c r="L298" s="87"/>
      <c r="M298" s="87"/>
      <c r="N298" s="87"/>
      <c r="O298" s="87"/>
      <c r="P298" s="87"/>
      <c r="Q298" s="88">
        <v>79</v>
      </c>
      <c r="R298" s="88">
        <v>97.17</v>
      </c>
      <c r="S298" s="179" t="s">
        <v>1023</v>
      </c>
      <c r="T298" s="89" t="s">
        <v>929</v>
      </c>
      <c r="U298" s="89" t="s">
        <v>865</v>
      </c>
      <c r="V298" s="85"/>
      <c r="W298" s="85"/>
      <c r="X298" s="171" t="s">
        <v>1215</v>
      </c>
      <c r="Y298" s="90"/>
      <c r="Z298" s="90"/>
      <c r="AA298" s="90" t="s">
        <v>370</v>
      </c>
      <c r="AB298" s="171" t="s">
        <v>385</v>
      </c>
      <c r="AC298" s="490" t="s">
        <v>927</v>
      </c>
    </row>
    <row r="299" spans="1:29" s="14" customFormat="1" ht="372.75" customHeight="1">
      <c r="A299" s="486" t="s">
        <v>367</v>
      </c>
      <c r="B299" s="34" t="s">
        <v>386</v>
      </c>
      <c r="C299" s="34" t="s">
        <v>77</v>
      </c>
      <c r="D299" s="34" t="s">
        <v>72</v>
      </c>
      <c r="E299" s="80"/>
      <c r="F299" s="80"/>
      <c r="G299" s="36">
        <v>0.82299</v>
      </c>
      <c r="H299" s="36">
        <v>1.0184299999999999</v>
      </c>
      <c r="I299" s="36">
        <v>0.73699000000000003</v>
      </c>
      <c r="J299" s="36">
        <v>0.91264999999999996</v>
      </c>
      <c r="K299" s="35"/>
      <c r="L299" s="35"/>
      <c r="M299" s="35"/>
      <c r="N299" s="35"/>
      <c r="O299" s="35"/>
      <c r="P299" s="35"/>
      <c r="Q299" s="38">
        <v>79</v>
      </c>
      <c r="R299" s="38">
        <v>97.17</v>
      </c>
      <c r="S299" s="57" t="s">
        <v>1023</v>
      </c>
      <c r="T299" s="39" t="s">
        <v>929</v>
      </c>
      <c r="U299" s="39" t="s">
        <v>865</v>
      </c>
      <c r="V299" s="34"/>
      <c r="W299" s="34"/>
      <c r="X299" s="40" t="s">
        <v>1215</v>
      </c>
      <c r="Y299" s="42"/>
      <c r="Z299" s="42"/>
      <c r="AA299" s="42" t="s">
        <v>370</v>
      </c>
      <c r="AB299" s="40" t="s">
        <v>387</v>
      </c>
      <c r="AC299" s="487" t="s">
        <v>927</v>
      </c>
    </row>
    <row r="300" spans="1:29" s="14" customFormat="1" ht="370.5" customHeight="1">
      <c r="A300" s="489" t="s">
        <v>367</v>
      </c>
      <c r="B300" s="85" t="s">
        <v>388</v>
      </c>
      <c r="C300" s="85" t="s">
        <v>77</v>
      </c>
      <c r="D300" s="85" t="s">
        <v>72</v>
      </c>
      <c r="E300" s="86"/>
      <c r="F300" s="86"/>
      <c r="G300" s="173">
        <v>0.76799000000000006</v>
      </c>
      <c r="H300" s="173">
        <v>0.95077999999999996</v>
      </c>
      <c r="I300" s="173">
        <v>0.74999000000000005</v>
      </c>
      <c r="J300" s="173">
        <v>0.92864000000000002</v>
      </c>
      <c r="K300" s="87"/>
      <c r="L300" s="87"/>
      <c r="M300" s="87"/>
      <c r="N300" s="87"/>
      <c r="O300" s="87"/>
      <c r="P300" s="87"/>
      <c r="Q300" s="88">
        <v>79</v>
      </c>
      <c r="R300" s="88">
        <v>97.17</v>
      </c>
      <c r="S300" s="179" t="s">
        <v>1023</v>
      </c>
      <c r="T300" s="89" t="s">
        <v>929</v>
      </c>
      <c r="U300" s="89" t="s">
        <v>865</v>
      </c>
      <c r="V300" s="85"/>
      <c r="W300" s="85"/>
      <c r="X300" s="171" t="s">
        <v>1215</v>
      </c>
      <c r="Y300" s="90"/>
      <c r="Z300" s="90"/>
      <c r="AA300" s="90" t="s">
        <v>370</v>
      </c>
      <c r="AB300" s="171" t="s">
        <v>389</v>
      </c>
      <c r="AC300" s="490" t="s">
        <v>927</v>
      </c>
    </row>
    <row r="301" spans="1:29" s="14" customFormat="1" ht="409.6" customHeight="1">
      <c r="A301" s="483" t="s">
        <v>367</v>
      </c>
      <c r="B301" s="34" t="s">
        <v>390</v>
      </c>
      <c r="C301" s="34" t="s">
        <v>78</v>
      </c>
      <c r="D301" s="34" t="s">
        <v>72</v>
      </c>
      <c r="E301" s="80"/>
      <c r="F301" s="80"/>
      <c r="G301" s="36"/>
      <c r="H301" s="36"/>
      <c r="I301" s="36"/>
      <c r="J301" s="36"/>
      <c r="K301" s="35">
        <v>0.76198999999999995</v>
      </c>
      <c r="L301" s="35">
        <v>0.94340000000000002</v>
      </c>
      <c r="M301" s="35">
        <v>0.90598999999999996</v>
      </c>
      <c r="N301" s="35">
        <v>1.12052</v>
      </c>
      <c r="O301" s="35">
        <v>0.72999000000000003</v>
      </c>
      <c r="P301" s="35">
        <v>0.90403999999999995</v>
      </c>
      <c r="Q301" s="38">
        <v>79</v>
      </c>
      <c r="R301" s="38">
        <v>97.17</v>
      </c>
      <c r="S301" s="57" t="s">
        <v>1023</v>
      </c>
      <c r="T301" s="39" t="s">
        <v>929</v>
      </c>
      <c r="U301" s="39" t="s">
        <v>865</v>
      </c>
      <c r="V301" s="34"/>
      <c r="W301" s="34"/>
      <c r="X301" s="40" t="s">
        <v>1215</v>
      </c>
      <c r="Y301" s="42"/>
      <c r="Z301" s="42"/>
      <c r="AA301" s="42" t="s">
        <v>370</v>
      </c>
      <c r="AB301" s="40" t="s">
        <v>391</v>
      </c>
      <c r="AC301" s="487" t="s">
        <v>927</v>
      </c>
    </row>
    <row r="302" spans="1:29" s="14" customFormat="1" ht="409.6" customHeight="1">
      <c r="A302" s="489" t="s">
        <v>367</v>
      </c>
      <c r="B302" s="85" t="s">
        <v>1162</v>
      </c>
      <c r="C302" s="85" t="s">
        <v>49</v>
      </c>
      <c r="D302" s="85" t="s">
        <v>261</v>
      </c>
      <c r="E302" s="86" t="s">
        <v>1175</v>
      </c>
      <c r="F302" s="86" t="s">
        <v>1176</v>
      </c>
      <c r="G302" s="173"/>
      <c r="H302" s="173"/>
      <c r="I302" s="173"/>
      <c r="J302" s="173"/>
      <c r="K302" s="87"/>
      <c r="L302" s="87"/>
      <c r="M302" s="87"/>
      <c r="N302" s="87"/>
      <c r="O302" s="87"/>
      <c r="P302" s="87"/>
      <c r="Q302" s="88"/>
      <c r="R302" s="88"/>
      <c r="S302" s="179" t="s">
        <v>1173</v>
      </c>
      <c r="T302" s="89" t="s">
        <v>1174</v>
      </c>
      <c r="U302" s="89" t="s">
        <v>1098</v>
      </c>
      <c r="V302" s="85"/>
      <c r="W302" s="85"/>
      <c r="X302" s="171" t="s">
        <v>1215</v>
      </c>
      <c r="Y302" s="90"/>
      <c r="Z302" s="90"/>
      <c r="AA302" s="181" t="s">
        <v>370</v>
      </c>
      <c r="AB302" s="171" t="s">
        <v>1216</v>
      </c>
      <c r="AC302" s="490" t="s">
        <v>927</v>
      </c>
    </row>
    <row r="303" spans="1:29" s="14" customFormat="1" ht="409.6" customHeight="1">
      <c r="A303" s="486" t="s">
        <v>367</v>
      </c>
      <c r="B303" s="34" t="s">
        <v>1163</v>
      </c>
      <c r="C303" s="34" t="s">
        <v>49</v>
      </c>
      <c r="D303" s="34" t="s">
        <v>261</v>
      </c>
      <c r="E303" s="80" t="s">
        <v>1177</v>
      </c>
      <c r="F303" s="80" t="s">
        <v>1178</v>
      </c>
      <c r="G303" s="36"/>
      <c r="H303" s="36"/>
      <c r="I303" s="36"/>
      <c r="J303" s="36"/>
      <c r="K303" s="35"/>
      <c r="L303" s="35"/>
      <c r="M303" s="35"/>
      <c r="N303" s="35"/>
      <c r="O303" s="35"/>
      <c r="P303" s="35"/>
      <c r="Q303" s="38"/>
      <c r="R303" s="38"/>
      <c r="S303" s="57" t="s">
        <v>1173</v>
      </c>
      <c r="T303" s="39" t="s">
        <v>1174</v>
      </c>
      <c r="U303" s="39" t="s">
        <v>1098</v>
      </c>
      <c r="V303" s="34"/>
      <c r="W303" s="34"/>
      <c r="X303" s="40" t="s">
        <v>1215</v>
      </c>
      <c r="Y303" s="42"/>
      <c r="Z303" s="42"/>
      <c r="AA303" s="42" t="s">
        <v>370</v>
      </c>
      <c r="AB303" s="40" t="s">
        <v>1216</v>
      </c>
      <c r="AC303" s="487" t="s">
        <v>927</v>
      </c>
    </row>
    <row r="304" spans="1:29" s="14" customFormat="1" ht="409.6" customHeight="1">
      <c r="A304" s="489" t="s">
        <v>367</v>
      </c>
      <c r="B304" s="85" t="s">
        <v>1164</v>
      </c>
      <c r="C304" s="85" t="s">
        <v>77</v>
      </c>
      <c r="D304" s="85" t="s">
        <v>261</v>
      </c>
      <c r="E304" s="86"/>
      <c r="F304" s="86"/>
      <c r="G304" s="173" t="s">
        <v>1179</v>
      </c>
      <c r="H304" s="173" t="s">
        <v>1180</v>
      </c>
      <c r="I304" s="173" t="s">
        <v>1181</v>
      </c>
      <c r="J304" s="173" t="s">
        <v>1182</v>
      </c>
      <c r="K304" s="87"/>
      <c r="L304" s="87"/>
      <c r="M304" s="87"/>
      <c r="N304" s="87"/>
      <c r="O304" s="87"/>
      <c r="P304" s="87"/>
      <c r="Q304" s="88"/>
      <c r="R304" s="88"/>
      <c r="S304" s="179" t="s">
        <v>1173</v>
      </c>
      <c r="T304" s="89" t="s">
        <v>1174</v>
      </c>
      <c r="U304" s="89" t="s">
        <v>1098</v>
      </c>
      <c r="V304" s="85"/>
      <c r="W304" s="85"/>
      <c r="X304" s="171" t="s">
        <v>1215</v>
      </c>
      <c r="Y304" s="90"/>
      <c r="Z304" s="90"/>
      <c r="AA304" s="90" t="s">
        <v>370</v>
      </c>
      <c r="AB304" s="171" t="s">
        <v>1216</v>
      </c>
      <c r="AC304" s="490" t="s">
        <v>927</v>
      </c>
    </row>
    <row r="305" spans="1:29" s="14" customFormat="1" ht="409.6" customHeight="1">
      <c r="A305" s="486" t="s">
        <v>367</v>
      </c>
      <c r="B305" s="34" t="s">
        <v>1165</v>
      </c>
      <c r="C305" s="34" t="s">
        <v>77</v>
      </c>
      <c r="D305" s="34" t="s">
        <v>261</v>
      </c>
      <c r="E305" s="80"/>
      <c r="F305" s="80"/>
      <c r="G305" s="36" t="s">
        <v>1183</v>
      </c>
      <c r="H305" s="36" t="s">
        <v>1184</v>
      </c>
      <c r="I305" s="36" t="s">
        <v>1185</v>
      </c>
      <c r="J305" s="36" t="s">
        <v>1186</v>
      </c>
      <c r="K305" s="35"/>
      <c r="L305" s="35"/>
      <c r="M305" s="35"/>
      <c r="N305" s="35"/>
      <c r="O305" s="35"/>
      <c r="P305" s="35"/>
      <c r="Q305" s="38"/>
      <c r="R305" s="38"/>
      <c r="S305" s="57" t="s">
        <v>1173</v>
      </c>
      <c r="T305" s="39" t="s">
        <v>1174</v>
      </c>
      <c r="U305" s="39" t="s">
        <v>1098</v>
      </c>
      <c r="V305" s="34"/>
      <c r="W305" s="34"/>
      <c r="X305" s="40" t="s">
        <v>1215</v>
      </c>
      <c r="Y305" s="42"/>
      <c r="Z305" s="42"/>
      <c r="AA305" s="42" t="s">
        <v>370</v>
      </c>
      <c r="AB305" s="40" t="s">
        <v>1216</v>
      </c>
      <c r="AC305" s="487" t="s">
        <v>927</v>
      </c>
    </row>
    <row r="306" spans="1:29" s="14" customFormat="1" ht="402.75" customHeight="1">
      <c r="A306" s="489" t="s">
        <v>367</v>
      </c>
      <c r="B306" s="85" t="s">
        <v>1166</v>
      </c>
      <c r="C306" s="85" t="s">
        <v>77</v>
      </c>
      <c r="D306" s="85" t="s">
        <v>261</v>
      </c>
      <c r="E306" s="86"/>
      <c r="F306" s="86"/>
      <c r="G306" s="173" t="s">
        <v>1187</v>
      </c>
      <c r="H306" s="173" t="s">
        <v>1188</v>
      </c>
      <c r="I306" s="173" t="s">
        <v>1189</v>
      </c>
      <c r="J306" s="173" t="s">
        <v>1190</v>
      </c>
      <c r="K306" s="87"/>
      <c r="L306" s="87"/>
      <c r="M306" s="87"/>
      <c r="N306" s="87"/>
      <c r="O306" s="87"/>
      <c r="P306" s="87"/>
      <c r="Q306" s="88"/>
      <c r="R306" s="88"/>
      <c r="S306" s="179" t="s">
        <v>1173</v>
      </c>
      <c r="T306" s="89" t="s">
        <v>1174</v>
      </c>
      <c r="U306" s="89" t="s">
        <v>1098</v>
      </c>
      <c r="V306" s="85"/>
      <c r="W306" s="85"/>
      <c r="X306" s="171" t="s">
        <v>1215</v>
      </c>
      <c r="Y306" s="90"/>
      <c r="Z306" s="90"/>
      <c r="AA306" s="90" t="s">
        <v>370</v>
      </c>
      <c r="AB306" s="171" t="s">
        <v>1216</v>
      </c>
      <c r="AC306" s="490" t="s">
        <v>927</v>
      </c>
    </row>
    <row r="307" spans="1:29" s="14" customFormat="1" ht="368.25" customHeight="1">
      <c r="A307" s="486" t="s">
        <v>367</v>
      </c>
      <c r="B307" s="34" t="s">
        <v>1167</v>
      </c>
      <c r="C307" s="34" t="s">
        <v>77</v>
      </c>
      <c r="D307" s="34" t="s">
        <v>261</v>
      </c>
      <c r="E307" s="80"/>
      <c r="F307" s="80"/>
      <c r="G307" s="36" t="s">
        <v>1191</v>
      </c>
      <c r="H307" s="36" t="s">
        <v>1192</v>
      </c>
      <c r="I307" s="36" t="s">
        <v>1185</v>
      </c>
      <c r="J307" s="36" t="s">
        <v>1193</v>
      </c>
      <c r="K307" s="35"/>
      <c r="L307" s="35"/>
      <c r="M307" s="35"/>
      <c r="N307" s="35"/>
      <c r="O307" s="35"/>
      <c r="P307" s="35"/>
      <c r="Q307" s="38"/>
      <c r="R307" s="38"/>
      <c r="S307" s="57" t="s">
        <v>1173</v>
      </c>
      <c r="T307" s="39" t="s">
        <v>1174</v>
      </c>
      <c r="U307" s="39" t="s">
        <v>1098</v>
      </c>
      <c r="V307" s="34"/>
      <c r="W307" s="34"/>
      <c r="X307" s="40" t="s">
        <v>1215</v>
      </c>
      <c r="Y307" s="42"/>
      <c r="Z307" s="42"/>
      <c r="AA307" s="42" t="s">
        <v>370</v>
      </c>
      <c r="AB307" s="40" t="s">
        <v>1216</v>
      </c>
      <c r="AC307" s="487" t="s">
        <v>927</v>
      </c>
    </row>
    <row r="308" spans="1:29" s="14" customFormat="1" ht="409.6" customHeight="1">
      <c r="A308" s="489" t="s">
        <v>367</v>
      </c>
      <c r="B308" s="85" t="s">
        <v>1168</v>
      </c>
      <c r="C308" s="85" t="s">
        <v>77</v>
      </c>
      <c r="D308" s="85" t="s">
        <v>261</v>
      </c>
      <c r="E308" s="86"/>
      <c r="F308" s="86"/>
      <c r="G308" s="173" t="s">
        <v>1194</v>
      </c>
      <c r="H308" s="173" t="s">
        <v>1195</v>
      </c>
      <c r="I308" s="173" t="s">
        <v>1196</v>
      </c>
      <c r="J308" s="173" t="s">
        <v>1197</v>
      </c>
      <c r="K308" s="87"/>
      <c r="L308" s="87"/>
      <c r="M308" s="87"/>
      <c r="N308" s="87"/>
      <c r="O308" s="87"/>
      <c r="P308" s="87"/>
      <c r="Q308" s="88"/>
      <c r="R308" s="88"/>
      <c r="S308" s="179" t="s">
        <v>1173</v>
      </c>
      <c r="T308" s="89" t="s">
        <v>1174</v>
      </c>
      <c r="U308" s="89" t="s">
        <v>1098</v>
      </c>
      <c r="V308" s="85"/>
      <c r="W308" s="85"/>
      <c r="X308" s="171" t="s">
        <v>1215</v>
      </c>
      <c r="Y308" s="90"/>
      <c r="Z308" s="90"/>
      <c r="AA308" s="90" t="s">
        <v>370</v>
      </c>
      <c r="AB308" s="171" t="s">
        <v>1216</v>
      </c>
      <c r="AC308" s="490" t="s">
        <v>927</v>
      </c>
    </row>
    <row r="309" spans="1:29" s="72" customFormat="1" ht="409.6" customHeight="1">
      <c r="A309" s="486" t="s">
        <v>367</v>
      </c>
      <c r="B309" s="34" t="s">
        <v>1169</v>
      </c>
      <c r="C309" s="34" t="s">
        <v>49</v>
      </c>
      <c r="D309" s="34" t="s">
        <v>261</v>
      </c>
      <c r="E309" s="80" t="s">
        <v>1198</v>
      </c>
      <c r="F309" s="80" t="s">
        <v>1199</v>
      </c>
      <c r="G309" s="36"/>
      <c r="H309" s="36"/>
      <c r="I309" s="36"/>
      <c r="J309" s="36"/>
      <c r="K309" s="35"/>
      <c r="L309" s="35"/>
      <c r="M309" s="35"/>
      <c r="N309" s="35"/>
      <c r="O309" s="35"/>
      <c r="P309" s="35"/>
      <c r="Q309" s="38"/>
      <c r="R309" s="38"/>
      <c r="S309" s="57" t="s">
        <v>1173</v>
      </c>
      <c r="T309" s="39" t="s">
        <v>1174</v>
      </c>
      <c r="U309" s="39" t="s">
        <v>1098</v>
      </c>
      <c r="V309" s="34"/>
      <c r="W309" s="34"/>
      <c r="X309" s="40" t="s">
        <v>1215</v>
      </c>
      <c r="Y309" s="42"/>
      <c r="Z309" s="42"/>
      <c r="AA309" s="42" t="s">
        <v>370</v>
      </c>
      <c r="AB309" s="40" t="s">
        <v>1216</v>
      </c>
      <c r="AC309" s="487" t="s">
        <v>927</v>
      </c>
    </row>
    <row r="310" spans="1:29" s="72" customFormat="1" ht="409.6" customHeight="1">
      <c r="A310" s="489" t="s">
        <v>367</v>
      </c>
      <c r="B310" s="85" t="s">
        <v>1170</v>
      </c>
      <c r="C310" s="85" t="s">
        <v>77</v>
      </c>
      <c r="D310" s="85" t="s">
        <v>261</v>
      </c>
      <c r="E310" s="86"/>
      <c r="F310" s="86"/>
      <c r="G310" s="173" t="s">
        <v>1200</v>
      </c>
      <c r="H310" s="173" t="s">
        <v>1201</v>
      </c>
      <c r="I310" s="173" t="s">
        <v>1202</v>
      </c>
      <c r="J310" s="173" t="s">
        <v>1203</v>
      </c>
      <c r="K310" s="182"/>
      <c r="L310" s="87"/>
      <c r="M310" s="87"/>
      <c r="N310" s="87"/>
      <c r="O310" s="87"/>
      <c r="P310" s="87"/>
      <c r="Q310" s="88"/>
      <c r="R310" s="88"/>
      <c r="S310" s="179" t="s">
        <v>1173</v>
      </c>
      <c r="T310" s="89" t="s">
        <v>1174</v>
      </c>
      <c r="U310" s="89" t="s">
        <v>1098</v>
      </c>
      <c r="V310" s="85"/>
      <c r="W310" s="85"/>
      <c r="X310" s="171" t="s">
        <v>1215</v>
      </c>
      <c r="Y310" s="90"/>
      <c r="Z310" s="90"/>
      <c r="AA310" s="90" t="s">
        <v>370</v>
      </c>
      <c r="AB310" s="171" t="s">
        <v>1216</v>
      </c>
      <c r="AC310" s="490" t="s">
        <v>927</v>
      </c>
    </row>
    <row r="311" spans="1:29" s="72" customFormat="1" ht="409.6" customHeight="1">
      <c r="A311" s="486" t="s">
        <v>367</v>
      </c>
      <c r="B311" s="34" t="s">
        <v>1171</v>
      </c>
      <c r="C311" s="34" t="s">
        <v>77</v>
      </c>
      <c r="D311" s="34" t="s">
        <v>261</v>
      </c>
      <c r="E311" s="80"/>
      <c r="F311" s="80"/>
      <c r="G311" s="36" t="s">
        <v>1204</v>
      </c>
      <c r="H311" s="36" t="s">
        <v>1205</v>
      </c>
      <c r="I311" s="36" t="s">
        <v>1206</v>
      </c>
      <c r="J311" s="36" t="s">
        <v>1207</v>
      </c>
      <c r="K311" s="35"/>
      <c r="L311" s="35"/>
      <c r="M311" s="35"/>
      <c r="N311" s="35"/>
      <c r="O311" s="35"/>
      <c r="P311" s="35"/>
      <c r="Q311" s="38"/>
      <c r="R311" s="38"/>
      <c r="S311" s="57" t="s">
        <v>1173</v>
      </c>
      <c r="T311" s="39" t="s">
        <v>1174</v>
      </c>
      <c r="U311" s="39" t="s">
        <v>1098</v>
      </c>
      <c r="V311" s="34"/>
      <c r="W311" s="34"/>
      <c r="X311" s="40" t="s">
        <v>1215</v>
      </c>
      <c r="Y311" s="42"/>
      <c r="Z311" s="42"/>
      <c r="AA311" s="42" t="s">
        <v>370</v>
      </c>
      <c r="AB311" s="40" t="s">
        <v>1216</v>
      </c>
      <c r="AC311" s="487" t="s">
        <v>927</v>
      </c>
    </row>
    <row r="312" spans="1:29" s="14" customFormat="1" ht="385.5" customHeight="1">
      <c r="A312" s="489" t="s">
        <v>367</v>
      </c>
      <c r="B312" s="85" t="s">
        <v>1172</v>
      </c>
      <c r="C312" s="85" t="s">
        <v>78</v>
      </c>
      <c r="D312" s="85" t="s">
        <v>261</v>
      </c>
      <c r="E312" s="86"/>
      <c r="F312" s="86"/>
      <c r="G312" s="173"/>
      <c r="H312" s="173"/>
      <c r="I312" s="173"/>
      <c r="J312" s="173"/>
      <c r="K312" s="87" t="s">
        <v>1208</v>
      </c>
      <c r="L312" s="87" t="s">
        <v>1209</v>
      </c>
      <c r="M312" s="87" t="s">
        <v>1210</v>
      </c>
      <c r="N312" s="87" t="s">
        <v>1211</v>
      </c>
      <c r="O312" s="87" t="s">
        <v>1212</v>
      </c>
      <c r="P312" s="87" t="s">
        <v>1213</v>
      </c>
      <c r="Q312" s="88" t="s">
        <v>1213</v>
      </c>
      <c r="R312" s="183" t="s">
        <v>1214</v>
      </c>
      <c r="S312" s="179" t="s">
        <v>1173</v>
      </c>
      <c r="T312" s="89" t="s">
        <v>1174</v>
      </c>
      <c r="U312" s="89" t="s">
        <v>1098</v>
      </c>
      <c r="V312" s="85"/>
      <c r="W312" s="85"/>
      <c r="X312" s="180" t="s">
        <v>1215</v>
      </c>
      <c r="Y312" s="90"/>
      <c r="Z312" s="90"/>
      <c r="AA312" s="90" t="s">
        <v>370</v>
      </c>
      <c r="AB312" s="171" t="s">
        <v>1216</v>
      </c>
      <c r="AC312" s="490" t="s">
        <v>927</v>
      </c>
    </row>
    <row r="313" spans="1:29" s="14" customFormat="1" ht="175.5" customHeight="1">
      <c r="A313" s="483" t="s">
        <v>729</v>
      </c>
      <c r="B313" s="41" t="s">
        <v>1030</v>
      </c>
      <c r="C313" s="41" t="s">
        <v>49</v>
      </c>
      <c r="D313" s="41" t="s">
        <v>50</v>
      </c>
      <c r="E313" s="49">
        <v>0.94</v>
      </c>
      <c r="F313" s="49">
        <v>1.16235</v>
      </c>
      <c r="G313" s="45"/>
      <c r="H313" s="45"/>
      <c r="I313" s="45"/>
      <c r="J313" s="45"/>
      <c r="K313" s="45"/>
      <c r="L313" s="45"/>
      <c r="M313" s="45"/>
      <c r="N313" s="45"/>
      <c r="O313" s="45"/>
      <c r="P313" s="45"/>
      <c r="Q313" s="47">
        <v>30</v>
      </c>
      <c r="R313" s="47">
        <v>36.9</v>
      </c>
      <c r="S313" s="41" t="s">
        <v>731</v>
      </c>
      <c r="T313" s="48">
        <v>45689</v>
      </c>
      <c r="U313" s="48"/>
      <c r="V313" s="41" t="s">
        <v>51</v>
      </c>
      <c r="W313" s="41" t="s">
        <v>59</v>
      </c>
      <c r="X313" s="41">
        <v>0</v>
      </c>
      <c r="Y313" s="41"/>
      <c r="Z313" s="41"/>
      <c r="AA313" s="41" t="s">
        <v>1031</v>
      </c>
      <c r="AB313" s="41" t="s">
        <v>1032</v>
      </c>
      <c r="AC313" s="497" t="s">
        <v>730</v>
      </c>
    </row>
    <row r="314" spans="1:29" s="14" customFormat="1" ht="175.5" customHeight="1">
      <c r="A314" s="495" t="s">
        <v>724</v>
      </c>
      <c r="B314" s="164" t="s">
        <v>1024</v>
      </c>
      <c r="C314" s="164" t="s">
        <v>49</v>
      </c>
      <c r="D314" s="164" t="s">
        <v>72</v>
      </c>
      <c r="E314" s="167" t="s">
        <v>1479</v>
      </c>
      <c r="F314" s="167" t="s">
        <v>1480</v>
      </c>
      <c r="G314" s="184"/>
      <c r="H314" s="184"/>
      <c r="I314" s="184"/>
      <c r="J314" s="184"/>
      <c r="K314" s="184"/>
      <c r="L314" s="184"/>
      <c r="M314" s="184"/>
      <c r="N314" s="184"/>
      <c r="O314" s="184"/>
      <c r="P314" s="184"/>
      <c r="Q314" s="185">
        <v>20</v>
      </c>
      <c r="R314" s="185">
        <v>24.6</v>
      </c>
      <c r="S314" s="164" t="s">
        <v>726</v>
      </c>
      <c r="T314" s="172">
        <v>45962</v>
      </c>
      <c r="U314" s="172">
        <v>45991</v>
      </c>
      <c r="V314" s="164" t="s">
        <v>73</v>
      </c>
      <c r="W314" s="164" t="s">
        <v>52</v>
      </c>
      <c r="X314" s="179" t="s">
        <v>727</v>
      </c>
      <c r="Y314" s="164" t="s">
        <v>728</v>
      </c>
      <c r="Z314" s="164"/>
      <c r="AA314" s="164" t="s">
        <v>993</v>
      </c>
      <c r="AB314" s="164"/>
      <c r="AC314" s="496" t="s">
        <v>725</v>
      </c>
    </row>
    <row r="315" spans="1:29" s="14" customFormat="1" ht="175.5" customHeight="1">
      <c r="A315" s="483" t="s">
        <v>724</v>
      </c>
      <c r="B315" s="41" t="s">
        <v>1024</v>
      </c>
      <c r="C315" s="41" t="s">
        <v>77</v>
      </c>
      <c r="D315" s="41" t="s">
        <v>72</v>
      </c>
      <c r="E315" s="109"/>
      <c r="F315" s="49"/>
      <c r="G315" s="110" t="s">
        <v>1481</v>
      </c>
      <c r="H315" s="110" t="s">
        <v>1482</v>
      </c>
      <c r="I315" s="110" t="s">
        <v>1483</v>
      </c>
      <c r="J315" s="110" t="s">
        <v>1484</v>
      </c>
      <c r="K315" s="45"/>
      <c r="L315" s="45"/>
      <c r="M315" s="45"/>
      <c r="N315" s="45"/>
      <c r="O315" s="45"/>
      <c r="P315" s="45"/>
      <c r="Q315" s="47">
        <v>20</v>
      </c>
      <c r="R315" s="47">
        <v>24.6</v>
      </c>
      <c r="S315" s="41" t="s">
        <v>726</v>
      </c>
      <c r="T315" s="48">
        <v>45962</v>
      </c>
      <c r="U315" s="48">
        <v>45991</v>
      </c>
      <c r="V315" s="41" t="s">
        <v>73</v>
      </c>
      <c r="W315" s="41" t="s">
        <v>52</v>
      </c>
      <c r="X315" s="41" t="s">
        <v>727</v>
      </c>
      <c r="Y315" s="41" t="s">
        <v>994</v>
      </c>
      <c r="Z315" s="41"/>
      <c r="AA315" s="41" t="s">
        <v>993</v>
      </c>
      <c r="AB315" s="41"/>
      <c r="AC315" s="484" t="s">
        <v>725</v>
      </c>
    </row>
    <row r="316" spans="1:29" s="14" customFormat="1" ht="175.5" customHeight="1">
      <c r="A316" s="495" t="s">
        <v>724</v>
      </c>
      <c r="B316" s="164" t="s">
        <v>1024</v>
      </c>
      <c r="C316" s="164" t="s">
        <v>77</v>
      </c>
      <c r="D316" s="164" t="s">
        <v>72</v>
      </c>
      <c r="E316" s="167"/>
      <c r="F316" s="167"/>
      <c r="G316" s="184" t="s">
        <v>1485</v>
      </c>
      <c r="H316" s="184" t="s">
        <v>1486</v>
      </c>
      <c r="I316" s="184" t="s">
        <v>1487</v>
      </c>
      <c r="J316" s="184" t="s">
        <v>1488</v>
      </c>
      <c r="K316" s="184"/>
      <c r="L316" s="184"/>
      <c r="M316" s="184"/>
      <c r="N316" s="184"/>
      <c r="O316" s="184"/>
      <c r="P316" s="184"/>
      <c r="Q316" s="185">
        <v>20</v>
      </c>
      <c r="R316" s="185">
        <v>24.6</v>
      </c>
      <c r="S316" s="164" t="s">
        <v>726</v>
      </c>
      <c r="T316" s="172">
        <v>45962</v>
      </c>
      <c r="U316" s="172">
        <v>45991</v>
      </c>
      <c r="V316" s="164" t="s">
        <v>73</v>
      </c>
      <c r="W316" s="164" t="s">
        <v>52</v>
      </c>
      <c r="X316" s="164" t="s">
        <v>727</v>
      </c>
      <c r="Y316" s="164" t="s">
        <v>995</v>
      </c>
      <c r="Z316" s="164"/>
      <c r="AA316" s="164" t="s">
        <v>993</v>
      </c>
      <c r="AB316" s="164"/>
      <c r="AC316" s="496" t="s">
        <v>725</v>
      </c>
    </row>
    <row r="317" spans="1:29" s="14" customFormat="1" ht="175.5" customHeight="1">
      <c r="A317" s="483" t="s">
        <v>392</v>
      </c>
      <c r="B317" s="34" t="s">
        <v>1033</v>
      </c>
      <c r="C317" s="34" t="s">
        <v>49</v>
      </c>
      <c r="D317" s="34" t="s">
        <v>50</v>
      </c>
      <c r="E317" s="80">
        <v>0.69899999999999995</v>
      </c>
      <c r="F317" s="80">
        <v>0.86591999999999991</v>
      </c>
      <c r="G317" s="45"/>
      <c r="H317" s="45"/>
      <c r="I317" s="45"/>
      <c r="J317" s="45"/>
      <c r="K317" s="35"/>
      <c r="L317" s="35"/>
      <c r="M317" s="35"/>
      <c r="N317" s="35"/>
      <c r="O317" s="35"/>
      <c r="P317" s="35"/>
      <c r="Q317" s="38"/>
      <c r="R317" s="38"/>
      <c r="S317" s="34"/>
      <c r="T317" s="58">
        <v>45474</v>
      </c>
      <c r="U317" s="43" t="s">
        <v>51</v>
      </c>
      <c r="V317" s="34" t="s">
        <v>51</v>
      </c>
      <c r="W317" s="34" t="s">
        <v>52</v>
      </c>
      <c r="X317" s="34" t="s">
        <v>1129</v>
      </c>
      <c r="Y317" s="34"/>
      <c r="Z317" s="34"/>
      <c r="AA317" s="34" t="s">
        <v>1035</v>
      </c>
      <c r="AB317" s="34" t="s">
        <v>737</v>
      </c>
      <c r="AC317" s="487" t="s">
        <v>1036</v>
      </c>
    </row>
    <row r="318" spans="1:29" s="14" customFormat="1" ht="175.5" customHeight="1">
      <c r="A318" s="489" t="s">
        <v>392</v>
      </c>
      <c r="B318" s="85" t="s">
        <v>1033</v>
      </c>
      <c r="C318" s="85" t="s">
        <v>247</v>
      </c>
      <c r="D318" s="85" t="s">
        <v>50</v>
      </c>
      <c r="E318" s="86">
        <v>0.69899999999999995</v>
      </c>
      <c r="F318" s="86">
        <v>0.86591999999999991</v>
      </c>
      <c r="G318" s="184"/>
      <c r="H318" s="184"/>
      <c r="I318" s="184"/>
      <c r="J318" s="184"/>
      <c r="K318" s="87"/>
      <c r="L318" s="87"/>
      <c r="M318" s="87"/>
      <c r="N318" s="87"/>
      <c r="O318" s="87"/>
      <c r="P318" s="87"/>
      <c r="Q318" s="88"/>
      <c r="R318" s="88"/>
      <c r="S318" s="85"/>
      <c r="T318" s="186">
        <v>45474</v>
      </c>
      <c r="U318" s="84" t="s">
        <v>51</v>
      </c>
      <c r="V318" s="85" t="s">
        <v>51</v>
      </c>
      <c r="W318" s="85" t="s">
        <v>52</v>
      </c>
      <c r="X318" s="85" t="s">
        <v>1130</v>
      </c>
      <c r="Y318" s="85" t="s">
        <v>995</v>
      </c>
      <c r="Z318" s="85"/>
      <c r="AA318" s="85" t="s">
        <v>1035</v>
      </c>
      <c r="AB318" s="85" t="s">
        <v>249</v>
      </c>
      <c r="AC318" s="490" t="s">
        <v>1036</v>
      </c>
    </row>
    <row r="319" spans="1:29" s="14" customFormat="1" ht="175.5" customHeight="1">
      <c r="A319" s="486" t="s">
        <v>392</v>
      </c>
      <c r="B319" s="34" t="s">
        <v>1033</v>
      </c>
      <c r="C319" s="34" t="s">
        <v>236</v>
      </c>
      <c r="D319" s="34" t="s">
        <v>50</v>
      </c>
      <c r="E319" s="80">
        <v>0.69899999999999995</v>
      </c>
      <c r="F319" s="80">
        <v>0.86591999999999991</v>
      </c>
      <c r="G319" s="45"/>
      <c r="H319" s="45"/>
      <c r="I319" s="45"/>
      <c r="J319" s="45"/>
      <c r="K319" s="35"/>
      <c r="L319" s="35"/>
      <c r="M319" s="35"/>
      <c r="N319" s="35"/>
      <c r="O319" s="35"/>
      <c r="P319" s="35"/>
      <c r="Q319" s="38"/>
      <c r="R319" s="38"/>
      <c r="S319" s="34"/>
      <c r="T319" s="58">
        <v>45474</v>
      </c>
      <c r="U319" s="43" t="s">
        <v>51</v>
      </c>
      <c r="V319" s="34" t="s">
        <v>51</v>
      </c>
      <c r="W319" s="34" t="s">
        <v>52</v>
      </c>
      <c r="X319" s="34"/>
      <c r="Y319" s="34"/>
      <c r="Z319" s="34"/>
      <c r="AA319" s="34" t="s">
        <v>1035</v>
      </c>
      <c r="AB319" s="34" t="s">
        <v>737</v>
      </c>
      <c r="AC319" s="487" t="s">
        <v>1036</v>
      </c>
    </row>
    <row r="320" spans="1:29" s="14" customFormat="1" ht="175.5" customHeight="1">
      <c r="A320" s="489" t="s">
        <v>392</v>
      </c>
      <c r="B320" s="85" t="s">
        <v>1033</v>
      </c>
      <c r="C320" s="85" t="s">
        <v>250</v>
      </c>
      <c r="D320" s="85" t="s">
        <v>50</v>
      </c>
      <c r="E320" s="86">
        <v>0.69899999999999995</v>
      </c>
      <c r="F320" s="86">
        <v>0.86591999999999991</v>
      </c>
      <c r="G320" s="184"/>
      <c r="H320" s="184"/>
      <c r="I320" s="184"/>
      <c r="J320" s="184"/>
      <c r="K320" s="87"/>
      <c r="L320" s="87"/>
      <c r="M320" s="87"/>
      <c r="N320" s="87"/>
      <c r="O320" s="87"/>
      <c r="P320" s="87"/>
      <c r="Q320" s="88"/>
      <c r="R320" s="88"/>
      <c r="S320" s="85"/>
      <c r="T320" s="186">
        <v>45474</v>
      </c>
      <c r="U320" s="84" t="s">
        <v>51</v>
      </c>
      <c r="V320" s="85" t="s">
        <v>51</v>
      </c>
      <c r="W320" s="85" t="s">
        <v>52</v>
      </c>
      <c r="X320" s="85" t="s">
        <v>1131</v>
      </c>
      <c r="Y320" s="85"/>
      <c r="Z320" s="85"/>
      <c r="AA320" s="85" t="s">
        <v>1035</v>
      </c>
      <c r="AB320" s="85" t="s">
        <v>249</v>
      </c>
      <c r="AC320" s="490" t="s">
        <v>1036</v>
      </c>
    </row>
    <row r="321" spans="1:29" s="14" customFormat="1" ht="175.5" customHeight="1">
      <c r="A321" s="486" t="s">
        <v>392</v>
      </c>
      <c r="B321" s="34" t="s">
        <v>1033</v>
      </c>
      <c r="C321" s="34" t="s">
        <v>1034</v>
      </c>
      <c r="D321" s="34" t="s">
        <v>50</v>
      </c>
      <c r="E321" s="80"/>
      <c r="F321" s="80"/>
      <c r="G321" s="45">
        <v>0.69899999999999995</v>
      </c>
      <c r="H321" s="45">
        <v>0.86591999999999991</v>
      </c>
      <c r="I321" s="45">
        <v>0.69899999999999995</v>
      </c>
      <c r="J321" s="45">
        <v>0.86591999999999991</v>
      </c>
      <c r="K321" s="35"/>
      <c r="L321" s="35"/>
      <c r="M321" s="35"/>
      <c r="N321" s="35"/>
      <c r="O321" s="35"/>
      <c r="P321" s="35"/>
      <c r="Q321" s="38"/>
      <c r="R321" s="38"/>
      <c r="S321" s="34"/>
      <c r="T321" s="58">
        <v>45474</v>
      </c>
      <c r="U321" s="43" t="s">
        <v>51</v>
      </c>
      <c r="V321" s="34" t="s">
        <v>51</v>
      </c>
      <c r="W321" s="34" t="s">
        <v>52</v>
      </c>
      <c r="X321" s="34"/>
      <c r="Y321" s="34"/>
      <c r="Z321" s="34"/>
      <c r="AA321" s="34" t="s">
        <v>1035</v>
      </c>
      <c r="AB321" s="34" t="s">
        <v>737</v>
      </c>
      <c r="AC321" s="487" t="s">
        <v>1036</v>
      </c>
    </row>
    <row r="322" spans="1:29" s="14" customFormat="1" ht="175.5" customHeight="1">
      <c r="A322" s="495" t="s">
        <v>393</v>
      </c>
      <c r="B322" s="85" t="s">
        <v>259</v>
      </c>
      <c r="C322" s="85" t="s">
        <v>49</v>
      </c>
      <c r="D322" s="85" t="s">
        <v>159</v>
      </c>
      <c r="E322" s="86">
        <v>0.88400000000000001</v>
      </c>
      <c r="F322" s="86">
        <v>1.0934999999999999</v>
      </c>
      <c r="G322" s="184"/>
      <c r="H322" s="184"/>
      <c r="I322" s="184"/>
      <c r="J322" s="184"/>
      <c r="K322" s="87"/>
      <c r="L322" s="87"/>
      <c r="M322" s="87"/>
      <c r="N322" s="87"/>
      <c r="O322" s="87"/>
      <c r="P322" s="87"/>
      <c r="Q322" s="88"/>
      <c r="R322" s="88"/>
      <c r="S322" s="85"/>
      <c r="T322" s="89" t="s">
        <v>929</v>
      </c>
      <c r="U322" s="89" t="s">
        <v>865</v>
      </c>
      <c r="V322" s="85" t="s">
        <v>73</v>
      </c>
      <c r="W322" s="85" t="s">
        <v>52</v>
      </c>
      <c r="X322" s="90"/>
      <c r="Y322" s="90"/>
      <c r="Z322" s="90"/>
      <c r="AA322" s="90" t="s">
        <v>1037</v>
      </c>
      <c r="AB322" s="90"/>
      <c r="AC322" s="496" t="s">
        <v>686</v>
      </c>
    </row>
    <row r="323" spans="1:29" s="14" customFormat="1" ht="175.5" customHeight="1">
      <c r="A323" s="486" t="s">
        <v>394</v>
      </c>
      <c r="B323" s="34" t="s">
        <v>1052</v>
      </c>
      <c r="C323" s="34"/>
      <c r="D323" s="34" t="s">
        <v>50</v>
      </c>
      <c r="E323" s="80">
        <v>0.69899999999999995</v>
      </c>
      <c r="F323" s="80">
        <v>0.8659</v>
      </c>
      <c r="G323" s="45"/>
      <c r="H323" s="45"/>
      <c r="I323" s="45"/>
      <c r="J323" s="45"/>
      <c r="K323" s="35"/>
      <c r="L323" s="35"/>
      <c r="M323" s="35"/>
      <c r="N323" s="35"/>
      <c r="O323" s="35"/>
      <c r="P323" s="35"/>
      <c r="Q323" s="38"/>
      <c r="R323" s="38"/>
      <c r="S323" s="34" t="s">
        <v>1051</v>
      </c>
      <c r="T323" s="39"/>
      <c r="U323" s="39"/>
      <c r="V323" s="34" t="s">
        <v>51</v>
      </c>
      <c r="W323" s="34" t="s">
        <v>59</v>
      </c>
      <c r="X323" s="42"/>
      <c r="Y323" s="42"/>
      <c r="Z323" s="42"/>
      <c r="AA323" s="42" t="s">
        <v>396</v>
      </c>
      <c r="AB323" s="42"/>
      <c r="AC323" s="487" t="s">
        <v>395</v>
      </c>
    </row>
    <row r="324" spans="1:29" s="72" customFormat="1" ht="175.5" customHeight="1">
      <c r="A324" s="489" t="s">
        <v>394</v>
      </c>
      <c r="B324" s="85" t="s">
        <v>1025</v>
      </c>
      <c r="C324" s="85"/>
      <c r="D324" s="85" t="s">
        <v>50</v>
      </c>
      <c r="E324" s="86">
        <v>0.69899999999999995</v>
      </c>
      <c r="F324" s="86">
        <v>0.8659</v>
      </c>
      <c r="G324" s="184"/>
      <c r="H324" s="184"/>
      <c r="I324" s="184"/>
      <c r="J324" s="184"/>
      <c r="K324" s="87"/>
      <c r="L324" s="87"/>
      <c r="M324" s="87"/>
      <c r="N324" s="87"/>
      <c r="O324" s="87"/>
      <c r="P324" s="87"/>
      <c r="Q324" s="88"/>
      <c r="R324" s="88"/>
      <c r="S324" s="85" t="s">
        <v>397</v>
      </c>
      <c r="T324" s="89"/>
      <c r="U324" s="89"/>
      <c r="V324" s="85" t="s">
        <v>51</v>
      </c>
      <c r="W324" s="85" t="s">
        <v>59</v>
      </c>
      <c r="X324" s="85"/>
      <c r="Y324" s="90"/>
      <c r="Z324" s="90"/>
      <c r="AA324" s="90" t="s">
        <v>396</v>
      </c>
      <c r="AB324" s="90"/>
      <c r="AC324" s="490" t="s">
        <v>395</v>
      </c>
    </row>
    <row r="325" spans="1:29" s="14" customFormat="1" ht="175.5" customHeight="1">
      <c r="A325" s="486" t="s">
        <v>394</v>
      </c>
      <c r="B325" s="34" t="s">
        <v>1026</v>
      </c>
      <c r="C325" s="34"/>
      <c r="D325" s="34" t="s">
        <v>50</v>
      </c>
      <c r="E325" s="80">
        <v>0.69899999999999995</v>
      </c>
      <c r="F325" s="80">
        <v>0.8659</v>
      </c>
      <c r="G325" s="45"/>
      <c r="H325" s="45"/>
      <c r="I325" s="45"/>
      <c r="J325" s="45"/>
      <c r="K325" s="35"/>
      <c r="L325" s="35"/>
      <c r="M325" s="35"/>
      <c r="N325" s="35"/>
      <c r="O325" s="35"/>
      <c r="P325" s="35"/>
      <c r="Q325" s="38"/>
      <c r="R325" s="38"/>
      <c r="S325" s="34" t="s">
        <v>398</v>
      </c>
      <c r="T325" s="43"/>
      <c r="U325" s="39"/>
      <c r="V325" s="34" t="s">
        <v>51</v>
      </c>
      <c r="W325" s="34" t="s">
        <v>59</v>
      </c>
      <c r="X325" s="34"/>
      <c r="Y325" s="42"/>
      <c r="Z325" s="42"/>
      <c r="AA325" s="42" t="s">
        <v>396</v>
      </c>
      <c r="AB325" s="42"/>
      <c r="AC325" s="487" t="s">
        <v>395</v>
      </c>
    </row>
    <row r="326" spans="1:29" s="72" customFormat="1" ht="175.5" customHeight="1">
      <c r="A326" s="489" t="s">
        <v>394</v>
      </c>
      <c r="B326" s="85" t="s">
        <v>1053</v>
      </c>
      <c r="C326" s="85"/>
      <c r="D326" s="85" t="s">
        <v>50</v>
      </c>
      <c r="E326" s="86">
        <v>0.69899999999999995</v>
      </c>
      <c r="F326" s="86">
        <v>0.8659</v>
      </c>
      <c r="G326" s="184"/>
      <c r="H326" s="184"/>
      <c r="I326" s="184"/>
      <c r="J326" s="184"/>
      <c r="K326" s="87"/>
      <c r="L326" s="87"/>
      <c r="M326" s="87"/>
      <c r="N326" s="87"/>
      <c r="O326" s="87"/>
      <c r="P326" s="87"/>
      <c r="Q326" s="88"/>
      <c r="R326" s="88"/>
      <c r="S326" s="85" t="s">
        <v>1051</v>
      </c>
      <c r="T326" s="84"/>
      <c r="U326" s="89"/>
      <c r="V326" s="85" t="s">
        <v>51</v>
      </c>
      <c r="W326" s="85" t="s">
        <v>59</v>
      </c>
      <c r="X326" s="85"/>
      <c r="Y326" s="90"/>
      <c r="Z326" s="90"/>
      <c r="AA326" s="90" t="s">
        <v>396</v>
      </c>
      <c r="AB326" s="90"/>
      <c r="AC326" s="490" t="s">
        <v>395</v>
      </c>
    </row>
    <row r="327" spans="1:29" s="72" customFormat="1" ht="175.5" customHeight="1">
      <c r="A327" s="486" t="s">
        <v>394</v>
      </c>
      <c r="B327" s="34" t="s">
        <v>1054</v>
      </c>
      <c r="C327" s="34"/>
      <c r="D327" s="34" t="s">
        <v>50</v>
      </c>
      <c r="E327" s="80">
        <v>0.69899999999999995</v>
      </c>
      <c r="F327" s="80">
        <v>0.8659</v>
      </c>
      <c r="G327" s="45"/>
      <c r="H327" s="45"/>
      <c r="I327" s="45"/>
      <c r="J327" s="45"/>
      <c r="K327" s="35"/>
      <c r="L327" s="35"/>
      <c r="M327" s="35"/>
      <c r="N327" s="35"/>
      <c r="O327" s="35"/>
      <c r="P327" s="35"/>
      <c r="Q327" s="38"/>
      <c r="R327" s="38"/>
      <c r="S327" s="34" t="s">
        <v>397</v>
      </c>
      <c r="T327" s="43"/>
      <c r="U327" s="39"/>
      <c r="V327" s="34" t="s">
        <v>51</v>
      </c>
      <c r="W327" s="34" t="s">
        <v>59</v>
      </c>
      <c r="X327" s="34"/>
      <c r="Y327" s="42"/>
      <c r="Z327" s="42"/>
      <c r="AA327" s="42" t="s">
        <v>396</v>
      </c>
      <c r="AB327" s="42"/>
      <c r="AC327" s="487" t="s">
        <v>395</v>
      </c>
    </row>
    <row r="328" spans="1:29" s="72" customFormat="1" ht="175.5" customHeight="1">
      <c r="A328" s="489" t="s">
        <v>394</v>
      </c>
      <c r="B328" s="85" t="s">
        <v>1055</v>
      </c>
      <c r="C328" s="85"/>
      <c r="D328" s="85" t="s">
        <v>50</v>
      </c>
      <c r="E328" s="86">
        <v>0.69899999999999995</v>
      </c>
      <c r="F328" s="86">
        <v>0.8659</v>
      </c>
      <c r="G328" s="184"/>
      <c r="H328" s="184"/>
      <c r="I328" s="184"/>
      <c r="J328" s="184"/>
      <c r="K328" s="87"/>
      <c r="L328" s="87"/>
      <c r="M328" s="87"/>
      <c r="N328" s="87"/>
      <c r="O328" s="87"/>
      <c r="P328" s="87"/>
      <c r="Q328" s="88"/>
      <c r="R328" s="88"/>
      <c r="S328" s="85" t="s">
        <v>398</v>
      </c>
      <c r="T328" s="84"/>
      <c r="U328" s="89"/>
      <c r="V328" s="85" t="s">
        <v>51</v>
      </c>
      <c r="W328" s="85" t="s">
        <v>59</v>
      </c>
      <c r="X328" s="85"/>
      <c r="Y328" s="90"/>
      <c r="Z328" s="90"/>
      <c r="AA328" s="90" t="s">
        <v>396</v>
      </c>
      <c r="AB328" s="90"/>
      <c r="AC328" s="490" t="s">
        <v>395</v>
      </c>
    </row>
    <row r="329" spans="1:29" s="72" customFormat="1" ht="175.5" customHeight="1">
      <c r="A329" s="486" t="s">
        <v>399</v>
      </c>
      <c r="B329" s="34" t="s">
        <v>1027</v>
      </c>
      <c r="C329" s="34" t="s">
        <v>49</v>
      </c>
      <c r="D329" s="34" t="s">
        <v>72</v>
      </c>
      <c r="E329" s="80">
        <v>0.7077</v>
      </c>
      <c r="F329" s="80">
        <v>0.87660000000000005</v>
      </c>
      <c r="G329" s="45"/>
      <c r="H329" s="45"/>
      <c r="I329" s="45"/>
      <c r="J329" s="45"/>
      <c r="K329" s="35"/>
      <c r="L329" s="35"/>
      <c r="M329" s="35"/>
      <c r="N329" s="35"/>
      <c r="O329" s="35"/>
      <c r="P329" s="35"/>
      <c r="Q329" s="38">
        <v>45.94</v>
      </c>
      <c r="R329" s="38">
        <v>56.51</v>
      </c>
      <c r="S329" s="34"/>
      <c r="T329" s="39" t="s">
        <v>929</v>
      </c>
      <c r="U329" s="39" t="s">
        <v>865</v>
      </c>
      <c r="V329" s="54" t="s">
        <v>73</v>
      </c>
      <c r="W329" s="34" t="s">
        <v>59</v>
      </c>
      <c r="X329" s="42"/>
      <c r="Y329" s="42" t="s">
        <v>53</v>
      </c>
      <c r="Z329" s="42" t="s">
        <v>53</v>
      </c>
      <c r="AA329" s="42" t="s">
        <v>53</v>
      </c>
      <c r="AB329" s="42"/>
      <c r="AC329" s="487" t="s">
        <v>400</v>
      </c>
    </row>
    <row r="330" spans="1:29" s="14" customFormat="1" ht="175.5" customHeight="1">
      <c r="A330" s="489" t="s">
        <v>401</v>
      </c>
      <c r="B330" s="85" t="s">
        <v>204</v>
      </c>
      <c r="C330" s="85" t="s">
        <v>49</v>
      </c>
      <c r="D330" s="85" t="s">
        <v>72</v>
      </c>
      <c r="E330" s="86">
        <v>2.2194000000000003</v>
      </c>
      <c r="F330" s="86">
        <v>2.7913999999999999</v>
      </c>
      <c r="G330" s="184">
        <v>0.80998999999999999</v>
      </c>
      <c r="H330" s="184">
        <v>1.00244</v>
      </c>
      <c r="I330" s="184">
        <v>0.71399000000000001</v>
      </c>
      <c r="J330" s="184">
        <v>0.88436000000000003</v>
      </c>
      <c r="K330" s="87"/>
      <c r="L330" s="87"/>
      <c r="M330" s="87"/>
      <c r="N330" s="87"/>
      <c r="O330" s="87"/>
      <c r="P330" s="87"/>
      <c r="Q330" s="88"/>
      <c r="R330" s="88"/>
      <c r="S330" s="85" t="s">
        <v>53</v>
      </c>
      <c r="T330" s="89" t="s">
        <v>929</v>
      </c>
      <c r="U330" s="89" t="s">
        <v>865</v>
      </c>
      <c r="V330" s="85" t="s">
        <v>51</v>
      </c>
      <c r="W330" s="85" t="s">
        <v>52</v>
      </c>
      <c r="X330" s="90" t="s">
        <v>53</v>
      </c>
      <c r="Y330" s="90" t="s">
        <v>338</v>
      </c>
      <c r="Z330" s="90" t="s">
        <v>53</v>
      </c>
      <c r="AA330" s="90"/>
      <c r="AB330" s="171" t="s">
        <v>340</v>
      </c>
      <c r="AC330" s="490" t="s">
        <v>402</v>
      </c>
    </row>
    <row r="331" spans="1:29" s="14" customFormat="1" ht="175.5" customHeight="1">
      <c r="A331" s="486" t="s">
        <v>403</v>
      </c>
      <c r="B331" s="34" t="s">
        <v>1028</v>
      </c>
      <c r="C331" s="34" t="s">
        <v>49</v>
      </c>
      <c r="D331" s="34" t="s">
        <v>261</v>
      </c>
      <c r="E331" s="80">
        <v>0.62156999999999996</v>
      </c>
      <c r="F331" s="80">
        <v>0.76453000000000004</v>
      </c>
      <c r="G331" s="45"/>
      <c r="H331" s="45"/>
      <c r="I331" s="45"/>
      <c r="J331" s="45"/>
      <c r="K331" s="35"/>
      <c r="L331" s="35"/>
      <c r="M331" s="35"/>
      <c r="N331" s="35"/>
      <c r="O331" s="35"/>
      <c r="P331" s="35"/>
      <c r="Q331" s="38">
        <v>14</v>
      </c>
      <c r="R331" s="38">
        <v>17.22</v>
      </c>
      <c r="S331" s="34"/>
      <c r="T331" s="39">
        <v>45658</v>
      </c>
      <c r="U331" s="39">
        <v>46022</v>
      </c>
      <c r="V331" s="34" t="s">
        <v>51</v>
      </c>
      <c r="W331" s="34" t="s">
        <v>52</v>
      </c>
      <c r="X331" s="42" t="s">
        <v>369</v>
      </c>
      <c r="Y331" s="42" t="s">
        <v>369</v>
      </c>
      <c r="Z331" s="42" t="s">
        <v>369</v>
      </c>
      <c r="AA331" s="42" t="s">
        <v>405</v>
      </c>
      <c r="AB331" s="42"/>
      <c r="AC331" s="487" t="s">
        <v>404</v>
      </c>
    </row>
    <row r="332" spans="1:29" s="14" customFormat="1" ht="175.5" customHeight="1">
      <c r="A332" s="489" t="s">
        <v>403</v>
      </c>
      <c r="B332" s="85" t="s">
        <v>1029</v>
      </c>
      <c r="C332" s="85" t="s">
        <v>77</v>
      </c>
      <c r="D332" s="85" t="s">
        <v>261</v>
      </c>
      <c r="E332" s="86"/>
      <c r="F332" s="86"/>
      <c r="G332" s="184">
        <v>0.64512000000000003</v>
      </c>
      <c r="H332" s="184">
        <v>0.79349999999999998</v>
      </c>
      <c r="I332" s="184">
        <v>0.64512000000000003</v>
      </c>
      <c r="J332" s="184">
        <v>0.79349999999999998</v>
      </c>
      <c r="K332" s="87"/>
      <c r="L332" s="87"/>
      <c r="M332" s="87"/>
      <c r="N332" s="87"/>
      <c r="O332" s="87"/>
      <c r="P332" s="87"/>
      <c r="Q332" s="88">
        <v>14</v>
      </c>
      <c r="R332" s="88">
        <v>20.21</v>
      </c>
      <c r="S332" s="85"/>
      <c r="T332" s="89">
        <v>45658</v>
      </c>
      <c r="U332" s="89">
        <v>46022</v>
      </c>
      <c r="V332" s="85" t="s">
        <v>51</v>
      </c>
      <c r="W332" s="85" t="s">
        <v>52</v>
      </c>
      <c r="X332" s="90" t="s">
        <v>369</v>
      </c>
      <c r="Y332" s="90" t="s">
        <v>687</v>
      </c>
      <c r="Z332" s="90" t="s">
        <v>687</v>
      </c>
      <c r="AA332" s="90" t="s">
        <v>405</v>
      </c>
      <c r="AB332" s="90"/>
      <c r="AC332" s="490" t="s">
        <v>404</v>
      </c>
    </row>
    <row r="333" spans="1:29" s="14" customFormat="1" ht="175.5" customHeight="1">
      <c r="A333" s="486" t="s">
        <v>403</v>
      </c>
      <c r="B333" s="34" t="s">
        <v>688</v>
      </c>
      <c r="C333" s="41"/>
      <c r="D333" s="34" t="s">
        <v>261</v>
      </c>
      <c r="E333" s="80"/>
      <c r="F333" s="80"/>
      <c r="G333" s="45">
        <v>0.63143000000000005</v>
      </c>
      <c r="H333" s="45">
        <v>0.77669999999999995</v>
      </c>
      <c r="I333" s="45">
        <v>0.63143000000000005</v>
      </c>
      <c r="J333" s="45">
        <v>0.77669999999999995</v>
      </c>
      <c r="K333" s="35"/>
      <c r="L333" s="35"/>
      <c r="M333" s="35"/>
      <c r="N333" s="35"/>
      <c r="O333" s="35"/>
      <c r="P333" s="35"/>
      <c r="Q333" s="38">
        <v>14</v>
      </c>
      <c r="R333" s="38">
        <v>17.22</v>
      </c>
      <c r="S333" s="34"/>
      <c r="T333" s="39">
        <v>45658</v>
      </c>
      <c r="U333" s="39">
        <v>46022</v>
      </c>
      <c r="V333" s="34" t="s">
        <v>51</v>
      </c>
      <c r="W333" s="34" t="s">
        <v>52</v>
      </c>
      <c r="X333" s="34" t="s">
        <v>369</v>
      </c>
      <c r="Y333" s="42" t="s">
        <v>687</v>
      </c>
      <c r="Z333" s="42" t="s">
        <v>687</v>
      </c>
      <c r="AA333" s="42" t="s">
        <v>405</v>
      </c>
      <c r="AB333" s="42"/>
      <c r="AC333" s="487" t="s">
        <v>404</v>
      </c>
    </row>
    <row r="334" spans="1:29" s="14" customFormat="1" ht="175.5" customHeight="1">
      <c r="A334" s="489" t="s">
        <v>1305</v>
      </c>
      <c r="B334" s="85" t="s">
        <v>1306</v>
      </c>
      <c r="C334" s="164" t="s">
        <v>49</v>
      </c>
      <c r="D334" s="85" t="s">
        <v>50</v>
      </c>
      <c r="E334" s="86">
        <v>0.54900000000000004</v>
      </c>
      <c r="F334" s="86">
        <v>0.67530000000000001</v>
      </c>
      <c r="G334" s="184"/>
      <c r="H334" s="184"/>
      <c r="I334" s="184"/>
      <c r="J334" s="184"/>
      <c r="K334" s="87"/>
      <c r="L334" s="87"/>
      <c r="M334" s="87"/>
      <c r="N334" s="87"/>
      <c r="O334" s="87"/>
      <c r="P334" s="87"/>
      <c r="Q334" s="88"/>
      <c r="R334" s="88"/>
      <c r="S334" s="85" t="s">
        <v>1307</v>
      </c>
      <c r="T334" s="89">
        <v>45778</v>
      </c>
      <c r="U334" s="89">
        <v>46387</v>
      </c>
      <c r="V334" s="85" t="s">
        <v>51</v>
      </c>
      <c r="W334" s="85" t="s">
        <v>59</v>
      </c>
      <c r="X334" s="85" t="s">
        <v>1308</v>
      </c>
      <c r="Y334" s="90"/>
      <c r="Z334" s="90"/>
      <c r="AA334" s="90"/>
      <c r="AB334" s="90"/>
      <c r="AC334" s="490" t="s">
        <v>1305</v>
      </c>
    </row>
    <row r="335" spans="1:29" s="14" customFormat="1" ht="175.5" customHeight="1">
      <c r="A335" s="486" t="s">
        <v>406</v>
      </c>
      <c r="B335" s="34" t="s">
        <v>85</v>
      </c>
      <c r="C335" s="41" t="s">
        <v>49</v>
      </c>
      <c r="D335" s="34" t="s">
        <v>50</v>
      </c>
      <c r="E335" s="80">
        <v>0.79500000000000004</v>
      </c>
      <c r="F335" s="80">
        <v>0.98899999999999999</v>
      </c>
      <c r="G335" s="45"/>
      <c r="H335" s="45"/>
      <c r="I335" s="45"/>
      <c r="J335" s="45"/>
      <c r="K335" s="35"/>
      <c r="L335" s="35"/>
      <c r="M335" s="35"/>
      <c r="N335" s="35"/>
      <c r="O335" s="35"/>
      <c r="P335" s="35"/>
      <c r="Q335" s="38">
        <v>25</v>
      </c>
      <c r="R335" s="38">
        <v>30.75</v>
      </c>
      <c r="S335" s="34"/>
      <c r="T335" s="39" t="s">
        <v>929</v>
      </c>
      <c r="U335" s="39" t="s">
        <v>865</v>
      </c>
      <c r="V335" s="34" t="s">
        <v>51</v>
      </c>
      <c r="W335" s="34" t="s">
        <v>52</v>
      </c>
      <c r="X335" s="40"/>
      <c r="Y335" s="42"/>
      <c r="Z335" s="42"/>
      <c r="AA335" s="42" t="s">
        <v>407</v>
      </c>
      <c r="AB335" s="42"/>
      <c r="AC335" s="487" t="s">
        <v>1309</v>
      </c>
    </row>
    <row r="336" spans="1:29" s="102" customFormat="1" ht="175.5" customHeight="1">
      <c r="A336" s="495" t="s">
        <v>822</v>
      </c>
      <c r="B336" s="164" t="s">
        <v>824</v>
      </c>
      <c r="C336" s="164" t="s">
        <v>49</v>
      </c>
      <c r="D336" s="164" t="s">
        <v>50</v>
      </c>
      <c r="E336" s="167">
        <v>0.67469999999999997</v>
      </c>
      <c r="F336" s="167">
        <v>0.83603099999999997</v>
      </c>
      <c r="G336" s="170"/>
      <c r="H336" s="170"/>
      <c r="I336" s="170"/>
      <c r="J336" s="170"/>
      <c r="K336" s="170"/>
      <c r="L336" s="170"/>
      <c r="M336" s="170"/>
      <c r="N336" s="170"/>
      <c r="O336" s="170"/>
      <c r="P336" s="170"/>
      <c r="Q336" s="171"/>
      <c r="R336" s="171"/>
      <c r="S336" s="164" t="s">
        <v>825</v>
      </c>
      <c r="T336" s="172">
        <v>45292</v>
      </c>
      <c r="U336" s="172">
        <v>46022</v>
      </c>
      <c r="V336" s="164" t="s">
        <v>51</v>
      </c>
      <c r="W336" s="164" t="s">
        <v>59</v>
      </c>
      <c r="X336" s="164"/>
      <c r="Y336" s="164" t="s">
        <v>826</v>
      </c>
      <c r="Z336" s="164"/>
      <c r="AA336" s="187" t="s">
        <v>827</v>
      </c>
      <c r="AB336" s="164" t="s">
        <v>828</v>
      </c>
      <c r="AC336" s="496" t="s">
        <v>823</v>
      </c>
    </row>
    <row r="337" spans="1:29" s="102" customFormat="1" ht="175.5" customHeight="1">
      <c r="A337" s="486" t="s">
        <v>408</v>
      </c>
      <c r="B337" s="34" t="s">
        <v>165</v>
      </c>
      <c r="C337" s="34" t="s">
        <v>49</v>
      </c>
      <c r="D337" s="34" t="s">
        <v>50</v>
      </c>
      <c r="E337" s="80">
        <v>0.69299999999999995</v>
      </c>
      <c r="F337" s="80"/>
      <c r="G337" s="45"/>
      <c r="H337" s="45"/>
      <c r="I337" s="45"/>
      <c r="J337" s="45"/>
      <c r="K337" s="35"/>
      <c r="L337" s="35"/>
      <c r="M337" s="35"/>
      <c r="N337" s="35"/>
      <c r="O337" s="35"/>
      <c r="P337" s="35"/>
      <c r="Q337" s="38" t="s">
        <v>53</v>
      </c>
      <c r="R337" s="38"/>
      <c r="S337" s="34"/>
      <c r="T337" s="39">
        <v>45292</v>
      </c>
      <c r="U337" s="39"/>
      <c r="V337" s="34" t="s">
        <v>51</v>
      </c>
      <c r="W337" s="34" t="s">
        <v>59</v>
      </c>
      <c r="X337" s="42" t="s">
        <v>53</v>
      </c>
      <c r="Y337" s="36" t="s">
        <v>53</v>
      </c>
      <c r="Z337" s="36" t="s">
        <v>53</v>
      </c>
      <c r="AA337" s="42" t="s">
        <v>410</v>
      </c>
      <c r="AB337" s="36"/>
      <c r="AC337" s="487" t="s">
        <v>409</v>
      </c>
    </row>
    <row r="338" spans="1:29" s="102" customFormat="1" ht="175.5" customHeight="1">
      <c r="A338" s="489" t="s">
        <v>411</v>
      </c>
      <c r="B338" s="85" t="s">
        <v>331</v>
      </c>
      <c r="C338" s="85" t="s">
        <v>49</v>
      </c>
      <c r="D338" s="85" t="s">
        <v>72</v>
      </c>
      <c r="E338" s="86">
        <v>0.59499999999999997</v>
      </c>
      <c r="F338" s="86">
        <v>0.73185</v>
      </c>
      <c r="G338" s="184"/>
      <c r="H338" s="184"/>
      <c r="I338" s="184"/>
      <c r="J338" s="184"/>
      <c r="K338" s="87"/>
      <c r="L338" s="87"/>
      <c r="M338" s="87"/>
      <c r="N338" s="87"/>
      <c r="O338" s="87"/>
      <c r="P338" s="87"/>
      <c r="Q338" s="88">
        <v>19.989999999999998</v>
      </c>
      <c r="R338" s="88">
        <f>Q338*1.23</f>
        <v>24.587699999999998</v>
      </c>
      <c r="S338" s="85"/>
      <c r="T338" s="89">
        <v>45717</v>
      </c>
      <c r="U338" s="89">
        <v>46022</v>
      </c>
      <c r="V338" s="85" t="s">
        <v>50</v>
      </c>
      <c r="W338" s="85" t="s">
        <v>59</v>
      </c>
      <c r="X338" s="90" t="s">
        <v>1043</v>
      </c>
      <c r="Y338" s="90" t="s">
        <v>53</v>
      </c>
      <c r="Z338" s="171" t="s">
        <v>53</v>
      </c>
      <c r="AA338" s="90" t="s">
        <v>1044</v>
      </c>
      <c r="AB338" s="90"/>
      <c r="AC338" s="490" t="s">
        <v>412</v>
      </c>
    </row>
    <row r="339" spans="1:29" s="102" customFormat="1" ht="175.5" customHeight="1">
      <c r="A339" s="486" t="s">
        <v>411</v>
      </c>
      <c r="B339" s="34" t="s">
        <v>331</v>
      </c>
      <c r="C339" s="34" t="s">
        <v>77</v>
      </c>
      <c r="D339" s="34" t="s">
        <v>72</v>
      </c>
      <c r="E339" s="80"/>
      <c r="F339" s="80"/>
      <c r="G339" s="45">
        <v>0.59499999999999997</v>
      </c>
      <c r="H339" s="45">
        <v>0.73185</v>
      </c>
      <c r="I339" s="45">
        <v>0.59499999999999997</v>
      </c>
      <c r="J339" s="45">
        <v>0.73185</v>
      </c>
      <c r="K339" s="35"/>
      <c r="L339" s="35"/>
      <c r="M339" s="35"/>
      <c r="N339" s="35"/>
      <c r="O339" s="35"/>
      <c r="P339" s="35"/>
      <c r="Q339" s="38">
        <v>19.989999999999998</v>
      </c>
      <c r="R339" s="38">
        <f>Q339*1.23</f>
        <v>24.587699999999998</v>
      </c>
      <c r="S339" s="34"/>
      <c r="T339" s="39">
        <v>45717</v>
      </c>
      <c r="U339" s="39">
        <v>46022</v>
      </c>
      <c r="V339" s="34" t="s">
        <v>50</v>
      </c>
      <c r="W339" s="34" t="s">
        <v>59</v>
      </c>
      <c r="X339" s="42" t="s">
        <v>1043</v>
      </c>
      <c r="Y339" s="42" t="s">
        <v>53</v>
      </c>
      <c r="Z339" s="40" t="s">
        <v>53</v>
      </c>
      <c r="AA339" s="42" t="s">
        <v>1044</v>
      </c>
      <c r="AB339" s="42"/>
      <c r="AC339" s="487" t="s">
        <v>412</v>
      </c>
    </row>
    <row r="340" spans="1:29" s="102" customFormat="1" ht="175.5" customHeight="1">
      <c r="A340" s="489" t="s">
        <v>411</v>
      </c>
      <c r="B340" s="85" t="s">
        <v>331</v>
      </c>
      <c r="C340" s="85" t="s">
        <v>78</v>
      </c>
      <c r="D340" s="85" t="s">
        <v>72</v>
      </c>
      <c r="E340" s="86"/>
      <c r="F340" s="86"/>
      <c r="G340" s="184"/>
      <c r="H340" s="184"/>
      <c r="I340" s="184"/>
      <c r="J340" s="184"/>
      <c r="K340" s="87">
        <v>0.59499999999999997</v>
      </c>
      <c r="L340" s="87">
        <v>0.73185</v>
      </c>
      <c r="M340" s="87">
        <v>0.59499999999999997</v>
      </c>
      <c r="N340" s="87">
        <v>0.73185</v>
      </c>
      <c r="O340" s="87">
        <v>0.59499999999999997</v>
      </c>
      <c r="P340" s="87">
        <v>0.73185</v>
      </c>
      <c r="Q340" s="88">
        <v>19.989999999999998</v>
      </c>
      <c r="R340" s="88">
        <v>24.587699999999998</v>
      </c>
      <c r="S340" s="85" t="s">
        <v>737</v>
      </c>
      <c r="T340" s="89">
        <v>45717</v>
      </c>
      <c r="U340" s="89">
        <v>46022</v>
      </c>
      <c r="V340" s="85" t="s">
        <v>50</v>
      </c>
      <c r="W340" s="85" t="s">
        <v>59</v>
      </c>
      <c r="X340" s="90" t="s">
        <v>1043</v>
      </c>
      <c r="Y340" s="90" t="s">
        <v>53</v>
      </c>
      <c r="Z340" s="171" t="s">
        <v>53</v>
      </c>
      <c r="AA340" s="90" t="s">
        <v>1044</v>
      </c>
      <c r="AB340" s="90"/>
      <c r="AC340" s="490" t="s">
        <v>412</v>
      </c>
    </row>
    <row r="341" spans="1:29" s="102" customFormat="1" ht="409.5" customHeight="1">
      <c r="A341" s="498" t="s">
        <v>1081</v>
      </c>
      <c r="B341" s="96" t="s">
        <v>1379</v>
      </c>
      <c r="C341" s="96" t="s">
        <v>49</v>
      </c>
      <c r="D341" s="97" t="s">
        <v>72</v>
      </c>
      <c r="E341" s="97">
        <v>0.57399999999999995</v>
      </c>
      <c r="F341" s="113">
        <v>0.70601999999999998</v>
      </c>
      <c r="G341" s="113"/>
      <c r="H341" s="113"/>
      <c r="I341" s="113"/>
      <c r="J341" s="113"/>
      <c r="K341" s="96"/>
      <c r="L341" s="96"/>
      <c r="M341" s="96"/>
      <c r="N341" s="96"/>
      <c r="O341" s="96"/>
      <c r="P341" s="96"/>
      <c r="Q341" s="98">
        <v>29.99</v>
      </c>
      <c r="R341" s="99">
        <v>36.887699999999995</v>
      </c>
      <c r="S341" s="96" t="s">
        <v>1380</v>
      </c>
      <c r="T341" s="100">
        <v>45925</v>
      </c>
      <c r="U341" s="100">
        <v>46112</v>
      </c>
      <c r="V341" s="96" t="s">
        <v>50</v>
      </c>
      <c r="W341" s="96" t="s">
        <v>52</v>
      </c>
      <c r="X341" s="118" t="s">
        <v>1381</v>
      </c>
      <c r="Y341" s="96" t="s">
        <v>1382</v>
      </c>
      <c r="Z341" s="96" t="s">
        <v>1383</v>
      </c>
      <c r="AA341" s="101" t="s">
        <v>1217</v>
      </c>
      <c r="AB341" s="96" t="s">
        <v>1384</v>
      </c>
      <c r="AC341" s="499" t="s">
        <v>1090</v>
      </c>
    </row>
    <row r="342" spans="1:29" s="102" customFormat="1" ht="408.75" customHeight="1">
      <c r="A342" s="500" t="s">
        <v>1081</v>
      </c>
      <c r="B342" s="188" t="s">
        <v>1379</v>
      </c>
      <c r="C342" s="188" t="s">
        <v>77</v>
      </c>
      <c r="D342" s="189" t="s">
        <v>72</v>
      </c>
      <c r="E342" s="189"/>
      <c r="F342" s="190"/>
      <c r="G342" s="190">
        <v>0.57399999999999995</v>
      </c>
      <c r="H342" s="190">
        <v>0.70601999999999998</v>
      </c>
      <c r="I342" s="190">
        <v>0.57399999999999995</v>
      </c>
      <c r="J342" s="190">
        <v>0.70601999999999998</v>
      </c>
      <c r="K342" s="188"/>
      <c r="L342" s="188"/>
      <c r="M342" s="188"/>
      <c r="N342" s="188"/>
      <c r="O342" s="188"/>
      <c r="P342" s="188"/>
      <c r="Q342" s="191">
        <v>29.99</v>
      </c>
      <c r="R342" s="192">
        <v>36.887699999999995</v>
      </c>
      <c r="S342" s="188" t="s">
        <v>1380</v>
      </c>
      <c r="T342" s="193">
        <v>45925</v>
      </c>
      <c r="U342" s="193">
        <v>46112</v>
      </c>
      <c r="V342" s="188" t="s">
        <v>50</v>
      </c>
      <c r="W342" s="188" t="s">
        <v>52</v>
      </c>
      <c r="X342" s="194" t="s">
        <v>1381</v>
      </c>
      <c r="Y342" s="188" t="s">
        <v>1382</v>
      </c>
      <c r="Z342" s="188" t="s">
        <v>1383</v>
      </c>
      <c r="AA342" s="195" t="s">
        <v>1217</v>
      </c>
      <c r="AB342" s="188" t="s">
        <v>1384</v>
      </c>
      <c r="AC342" s="501" t="s">
        <v>1090</v>
      </c>
    </row>
    <row r="343" spans="1:29" s="102" customFormat="1" ht="175.5" customHeight="1">
      <c r="A343" s="498" t="s">
        <v>1081</v>
      </c>
      <c r="B343" s="96" t="s">
        <v>1222</v>
      </c>
      <c r="C343" s="96" t="s">
        <v>49</v>
      </c>
      <c r="D343" s="97" t="s">
        <v>72</v>
      </c>
      <c r="E343" s="97">
        <v>0.58399999999999996</v>
      </c>
      <c r="F343" s="113">
        <v>0.72446999999999995</v>
      </c>
      <c r="G343" s="113"/>
      <c r="H343" s="113"/>
      <c r="I343" s="113"/>
      <c r="J343" s="113"/>
      <c r="K343" s="96"/>
      <c r="L343" s="96"/>
      <c r="M343" s="96"/>
      <c r="N343" s="96"/>
      <c r="O343" s="96"/>
      <c r="P343" s="96"/>
      <c r="Q343" s="98">
        <v>39.837400000000002</v>
      </c>
      <c r="R343" s="99">
        <v>49</v>
      </c>
      <c r="S343" s="96"/>
      <c r="T343" s="100">
        <v>45813</v>
      </c>
      <c r="U343" s="100">
        <v>45925</v>
      </c>
      <c r="V343" s="96" t="s">
        <v>73</v>
      </c>
      <c r="W343" s="96" t="s">
        <v>52</v>
      </c>
      <c r="X343" s="96" t="s">
        <v>1082</v>
      </c>
      <c r="Y343" s="96" t="s">
        <v>1083</v>
      </c>
      <c r="Z343" s="96" t="s">
        <v>1084</v>
      </c>
      <c r="AA343" s="101" t="s">
        <v>1217</v>
      </c>
      <c r="AB343" s="96" t="s">
        <v>1237</v>
      </c>
      <c r="AC343" s="499" t="s">
        <v>1090</v>
      </c>
    </row>
    <row r="344" spans="1:29" s="102" customFormat="1" ht="175.5" customHeight="1">
      <c r="A344" s="500" t="s">
        <v>1081</v>
      </c>
      <c r="B344" s="188" t="s">
        <v>1223</v>
      </c>
      <c r="C344" s="188" t="s">
        <v>49</v>
      </c>
      <c r="D344" s="189" t="s">
        <v>72</v>
      </c>
      <c r="E344" s="189">
        <v>0.57399999999999995</v>
      </c>
      <c r="F344" s="190">
        <v>0.71216999999999997</v>
      </c>
      <c r="G344" s="190"/>
      <c r="H344" s="190"/>
      <c r="I344" s="190"/>
      <c r="J344" s="190"/>
      <c r="K344" s="188"/>
      <c r="L344" s="188"/>
      <c r="M344" s="188"/>
      <c r="N344" s="188"/>
      <c r="O344" s="188"/>
      <c r="P344" s="188"/>
      <c r="Q344" s="191">
        <v>39.837400000000002</v>
      </c>
      <c r="R344" s="192">
        <v>49</v>
      </c>
      <c r="S344" s="188"/>
      <c r="T344" s="193">
        <v>45813</v>
      </c>
      <c r="U344" s="193">
        <v>45925</v>
      </c>
      <c r="V344" s="188" t="s">
        <v>133</v>
      </c>
      <c r="W344" s="188" t="s">
        <v>52</v>
      </c>
      <c r="X344" s="188" t="s">
        <v>1082</v>
      </c>
      <c r="Y344" s="188" t="s">
        <v>1083</v>
      </c>
      <c r="Z344" s="188" t="s">
        <v>1084</v>
      </c>
      <c r="AA344" s="195" t="s">
        <v>1217</v>
      </c>
      <c r="AB344" s="188" t="s">
        <v>1237</v>
      </c>
      <c r="AC344" s="501" t="s">
        <v>1090</v>
      </c>
    </row>
    <row r="345" spans="1:29" s="102" customFormat="1" ht="175.5" customHeight="1">
      <c r="A345" s="498" t="s">
        <v>1081</v>
      </c>
      <c r="B345" s="96" t="s">
        <v>1224</v>
      </c>
      <c r="C345" s="96" t="s">
        <v>49</v>
      </c>
      <c r="D345" s="97" t="s">
        <v>72</v>
      </c>
      <c r="E345" s="97">
        <v>0.57399999999999995</v>
      </c>
      <c r="F345" s="113">
        <v>0.71216999999999997</v>
      </c>
      <c r="G345" s="114"/>
      <c r="H345" s="114"/>
      <c r="I345" s="114"/>
      <c r="J345" s="114"/>
      <c r="K345" s="103"/>
      <c r="L345" s="103"/>
      <c r="M345" s="96"/>
      <c r="N345" s="96"/>
      <c r="O345" s="96"/>
      <c r="P345" s="96"/>
      <c r="Q345" s="98">
        <v>39.837400000000002</v>
      </c>
      <c r="R345" s="99">
        <v>49</v>
      </c>
      <c r="S345" s="96"/>
      <c r="T345" s="100">
        <v>45813</v>
      </c>
      <c r="U345" s="100">
        <v>45925</v>
      </c>
      <c r="V345" s="96" t="s">
        <v>154</v>
      </c>
      <c r="W345" s="96" t="s">
        <v>52</v>
      </c>
      <c r="X345" s="96" t="s">
        <v>1082</v>
      </c>
      <c r="Y345" s="96" t="s">
        <v>1083</v>
      </c>
      <c r="Z345" s="96" t="s">
        <v>1084</v>
      </c>
      <c r="AA345" s="101" t="s">
        <v>1217</v>
      </c>
      <c r="AB345" s="96" t="s">
        <v>1238</v>
      </c>
      <c r="AC345" s="499" t="s">
        <v>1090</v>
      </c>
    </row>
    <row r="346" spans="1:29" s="102" customFormat="1" ht="175.5" customHeight="1">
      <c r="A346" s="500" t="s">
        <v>1081</v>
      </c>
      <c r="B346" s="188" t="s">
        <v>1225</v>
      </c>
      <c r="C346" s="188" t="s">
        <v>49</v>
      </c>
      <c r="D346" s="189" t="s">
        <v>72</v>
      </c>
      <c r="E346" s="189">
        <v>0.58399999999999996</v>
      </c>
      <c r="F346" s="190">
        <v>0.72446999999999995</v>
      </c>
      <c r="G346" s="196"/>
      <c r="H346" s="196"/>
      <c r="I346" s="196"/>
      <c r="J346" s="196"/>
      <c r="K346" s="197"/>
      <c r="L346" s="197"/>
      <c r="M346" s="188"/>
      <c r="N346" s="188"/>
      <c r="O346" s="188"/>
      <c r="P346" s="188"/>
      <c r="Q346" s="191">
        <v>39.837400000000002</v>
      </c>
      <c r="R346" s="192">
        <v>49</v>
      </c>
      <c r="S346" s="188"/>
      <c r="T346" s="193">
        <v>45813</v>
      </c>
      <c r="U346" s="193">
        <v>45925</v>
      </c>
      <c r="V346" s="188" t="s">
        <v>50</v>
      </c>
      <c r="W346" s="188" t="s">
        <v>52</v>
      </c>
      <c r="X346" s="188" t="s">
        <v>1082</v>
      </c>
      <c r="Y346" s="188" t="s">
        <v>1083</v>
      </c>
      <c r="Z346" s="188" t="s">
        <v>1084</v>
      </c>
      <c r="AA346" s="195" t="s">
        <v>1217</v>
      </c>
      <c r="AB346" s="188" t="s">
        <v>1239</v>
      </c>
      <c r="AC346" s="501" t="s">
        <v>1090</v>
      </c>
    </row>
    <row r="347" spans="1:29" s="102" customFormat="1" ht="175.5" customHeight="1">
      <c r="A347" s="498" t="s">
        <v>1081</v>
      </c>
      <c r="B347" s="96" t="s">
        <v>1226</v>
      </c>
      <c r="C347" s="96" t="s">
        <v>49</v>
      </c>
      <c r="D347" s="97" t="s">
        <v>72</v>
      </c>
      <c r="E347" s="96">
        <v>0.59399999999999997</v>
      </c>
      <c r="F347" s="112">
        <v>0.73676999999999992</v>
      </c>
      <c r="G347" s="114"/>
      <c r="H347" s="114"/>
      <c r="I347" s="114"/>
      <c r="J347" s="114"/>
      <c r="K347" s="103"/>
      <c r="L347" s="103"/>
      <c r="M347" s="96"/>
      <c r="N347" s="96"/>
      <c r="O347" s="96"/>
      <c r="P347" s="96"/>
      <c r="Q347" s="98">
        <v>39.837400000000002</v>
      </c>
      <c r="R347" s="99">
        <v>49</v>
      </c>
      <c r="S347" s="96"/>
      <c r="T347" s="100">
        <v>45813</v>
      </c>
      <c r="U347" s="100">
        <v>45925</v>
      </c>
      <c r="V347" s="96" t="s">
        <v>50</v>
      </c>
      <c r="W347" s="96" t="s">
        <v>52</v>
      </c>
      <c r="X347" s="96" t="s">
        <v>1082</v>
      </c>
      <c r="Y347" s="96" t="s">
        <v>1083</v>
      </c>
      <c r="Z347" s="96" t="s">
        <v>1084</v>
      </c>
      <c r="AA347" s="101" t="s">
        <v>1217</v>
      </c>
      <c r="AB347" s="96" t="s">
        <v>1240</v>
      </c>
      <c r="AC347" s="499" t="s">
        <v>1090</v>
      </c>
    </row>
    <row r="348" spans="1:29" s="102" customFormat="1" ht="175.5" customHeight="1">
      <c r="A348" s="500" t="s">
        <v>1081</v>
      </c>
      <c r="B348" s="188" t="s">
        <v>1227</v>
      </c>
      <c r="C348" s="188" t="s">
        <v>77</v>
      </c>
      <c r="D348" s="189" t="s">
        <v>72</v>
      </c>
      <c r="E348" s="188"/>
      <c r="F348" s="198"/>
      <c r="G348" s="196">
        <v>0.61399999999999999</v>
      </c>
      <c r="H348" s="196">
        <v>0.76136999999999999</v>
      </c>
      <c r="I348" s="196">
        <v>0.52400000000000002</v>
      </c>
      <c r="J348" s="196">
        <v>0.65066999999999997</v>
      </c>
      <c r="K348" s="197"/>
      <c r="L348" s="197"/>
      <c r="M348" s="188"/>
      <c r="N348" s="188"/>
      <c r="O348" s="188"/>
      <c r="P348" s="188"/>
      <c r="Q348" s="191">
        <v>39.837400000000002</v>
      </c>
      <c r="R348" s="192">
        <v>49</v>
      </c>
      <c r="S348" s="188"/>
      <c r="T348" s="193">
        <v>45813</v>
      </c>
      <c r="U348" s="193">
        <v>45925</v>
      </c>
      <c r="V348" s="188" t="s">
        <v>73</v>
      </c>
      <c r="W348" s="188" t="s">
        <v>52</v>
      </c>
      <c r="X348" s="188" t="s">
        <v>1082</v>
      </c>
      <c r="Y348" s="188" t="s">
        <v>1083</v>
      </c>
      <c r="Z348" s="188" t="s">
        <v>1084</v>
      </c>
      <c r="AA348" s="195" t="s">
        <v>1217</v>
      </c>
      <c r="AB348" s="188" t="s">
        <v>1085</v>
      </c>
      <c r="AC348" s="501" t="s">
        <v>1090</v>
      </c>
    </row>
    <row r="349" spans="1:29" s="102" customFormat="1" ht="175.5" customHeight="1">
      <c r="A349" s="498" t="s">
        <v>1081</v>
      </c>
      <c r="B349" s="96" t="s">
        <v>1228</v>
      </c>
      <c r="C349" s="96" t="s">
        <v>77</v>
      </c>
      <c r="D349" s="97" t="s">
        <v>72</v>
      </c>
      <c r="E349" s="96"/>
      <c r="F349" s="112"/>
      <c r="G349" s="114">
        <v>0.61399999999999999</v>
      </c>
      <c r="H349" s="114">
        <v>0.76136999999999999</v>
      </c>
      <c r="I349" s="114">
        <v>0.52400000000000002</v>
      </c>
      <c r="J349" s="114">
        <v>0.65066999999999997</v>
      </c>
      <c r="K349" s="103"/>
      <c r="L349" s="103"/>
      <c r="M349" s="96"/>
      <c r="N349" s="96"/>
      <c r="O349" s="96"/>
      <c r="P349" s="96"/>
      <c r="Q349" s="98">
        <v>39.837400000000002</v>
      </c>
      <c r="R349" s="99">
        <v>49</v>
      </c>
      <c r="S349" s="96"/>
      <c r="T349" s="100">
        <v>45813</v>
      </c>
      <c r="U349" s="100">
        <v>45925</v>
      </c>
      <c r="V349" s="96" t="s">
        <v>133</v>
      </c>
      <c r="W349" s="96" t="s">
        <v>52</v>
      </c>
      <c r="X349" s="96" t="s">
        <v>1082</v>
      </c>
      <c r="Y349" s="96" t="s">
        <v>1083</v>
      </c>
      <c r="Z349" s="96" t="s">
        <v>1084</v>
      </c>
      <c r="AA349" s="101" t="s">
        <v>1217</v>
      </c>
      <c r="AB349" s="96" t="s">
        <v>1085</v>
      </c>
      <c r="AC349" s="499" t="s">
        <v>1090</v>
      </c>
    </row>
    <row r="350" spans="1:29" s="102" customFormat="1" ht="175.5" customHeight="1">
      <c r="A350" s="500" t="s">
        <v>1081</v>
      </c>
      <c r="B350" s="188" t="s">
        <v>1229</v>
      </c>
      <c r="C350" s="188" t="s">
        <v>77</v>
      </c>
      <c r="D350" s="189" t="s">
        <v>72</v>
      </c>
      <c r="E350" s="188"/>
      <c r="F350" s="198"/>
      <c r="G350" s="196">
        <v>0.61399999999999999</v>
      </c>
      <c r="H350" s="196">
        <v>0.76136999999999999</v>
      </c>
      <c r="I350" s="196">
        <v>0.52400000000000002</v>
      </c>
      <c r="J350" s="196">
        <v>0.65066999999999997</v>
      </c>
      <c r="K350" s="197"/>
      <c r="L350" s="197"/>
      <c r="M350" s="188"/>
      <c r="N350" s="188"/>
      <c r="O350" s="188"/>
      <c r="P350" s="188"/>
      <c r="Q350" s="191">
        <v>39.837400000000002</v>
      </c>
      <c r="R350" s="192">
        <v>49</v>
      </c>
      <c r="S350" s="188"/>
      <c r="T350" s="193">
        <v>45813</v>
      </c>
      <c r="U350" s="193">
        <v>45925</v>
      </c>
      <c r="V350" s="188" t="s">
        <v>154</v>
      </c>
      <c r="W350" s="188" t="s">
        <v>52</v>
      </c>
      <c r="X350" s="188" t="s">
        <v>1082</v>
      </c>
      <c r="Y350" s="188" t="s">
        <v>1083</v>
      </c>
      <c r="Z350" s="188" t="s">
        <v>1084</v>
      </c>
      <c r="AA350" s="195" t="s">
        <v>1217</v>
      </c>
      <c r="AB350" s="188" t="s">
        <v>1086</v>
      </c>
      <c r="AC350" s="501" t="s">
        <v>1090</v>
      </c>
    </row>
    <row r="351" spans="1:29" s="102" customFormat="1" ht="175.5" customHeight="1">
      <c r="A351" s="498" t="s">
        <v>1081</v>
      </c>
      <c r="B351" s="96" t="s">
        <v>1230</v>
      </c>
      <c r="C351" s="96" t="s">
        <v>77</v>
      </c>
      <c r="D351" s="97" t="s">
        <v>72</v>
      </c>
      <c r="E351" s="96"/>
      <c r="F351" s="112"/>
      <c r="G351" s="114">
        <v>0.624</v>
      </c>
      <c r="H351" s="114">
        <v>0.77366999999999997</v>
      </c>
      <c r="I351" s="114">
        <v>0.51400000000000001</v>
      </c>
      <c r="J351" s="114">
        <v>0.63836999999999999</v>
      </c>
      <c r="K351" s="103"/>
      <c r="L351" s="103"/>
      <c r="M351" s="96"/>
      <c r="N351" s="96"/>
      <c r="O351" s="96"/>
      <c r="P351" s="96"/>
      <c r="Q351" s="98">
        <v>39.837400000000002</v>
      </c>
      <c r="R351" s="99">
        <v>49</v>
      </c>
      <c r="S351" s="96"/>
      <c r="T351" s="100">
        <v>45813</v>
      </c>
      <c r="U351" s="100">
        <v>45925</v>
      </c>
      <c r="V351" s="96" t="s">
        <v>50</v>
      </c>
      <c r="W351" s="96" t="s">
        <v>52</v>
      </c>
      <c r="X351" s="96" t="s">
        <v>1082</v>
      </c>
      <c r="Y351" s="96" t="s">
        <v>1083</v>
      </c>
      <c r="Z351" s="96" t="s">
        <v>1084</v>
      </c>
      <c r="AA351" s="115" t="s">
        <v>1217</v>
      </c>
      <c r="AB351" s="96" t="s">
        <v>1087</v>
      </c>
      <c r="AC351" s="499" t="s">
        <v>1090</v>
      </c>
    </row>
    <row r="352" spans="1:29" s="102" customFormat="1" ht="175.5" customHeight="1">
      <c r="A352" s="500" t="s">
        <v>1081</v>
      </c>
      <c r="B352" s="188" t="s">
        <v>1231</v>
      </c>
      <c r="C352" s="188" t="s">
        <v>77</v>
      </c>
      <c r="D352" s="189" t="s">
        <v>72</v>
      </c>
      <c r="E352" s="188"/>
      <c r="F352" s="198"/>
      <c r="G352" s="196">
        <v>0.63400000000000001</v>
      </c>
      <c r="H352" s="196">
        <v>0.78597000000000006</v>
      </c>
      <c r="I352" s="196">
        <v>0.51400000000000001</v>
      </c>
      <c r="J352" s="196">
        <v>0.63836999999999999</v>
      </c>
      <c r="K352" s="197"/>
      <c r="L352" s="197"/>
      <c r="M352" s="188"/>
      <c r="N352" s="188"/>
      <c r="O352" s="188"/>
      <c r="P352" s="188"/>
      <c r="Q352" s="191">
        <v>39.837400000000002</v>
      </c>
      <c r="R352" s="192">
        <v>49</v>
      </c>
      <c r="S352" s="188"/>
      <c r="T352" s="193">
        <v>45813</v>
      </c>
      <c r="U352" s="193">
        <v>45925</v>
      </c>
      <c r="V352" s="188" t="s">
        <v>50</v>
      </c>
      <c r="W352" s="188" t="s">
        <v>52</v>
      </c>
      <c r="X352" s="188" t="s">
        <v>1082</v>
      </c>
      <c r="Y352" s="188" t="s">
        <v>1083</v>
      </c>
      <c r="Z352" s="188" t="s">
        <v>1084</v>
      </c>
      <c r="AA352" s="199" t="s">
        <v>1217</v>
      </c>
      <c r="AB352" s="188" t="s">
        <v>1088</v>
      </c>
      <c r="AC352" s="501" t="s">
        <v>1090</v>
      </c>
    </row>
    <row r="353" spans="1:29" s="72" customFormat="1" ht="175.5" customHeight="1">
      <c r="A353" s="498" t="s">
        <v>1081</v>
      </c>
      <c r="B353" s="96" t="s">
        <v>1232</v>
      </c>
      <c r="C353" s="96" t="s">
        <v>77</v>
      </c>
      <c r="D353" s="97" t="s">
        <v>72</v>
      </c>
      <c r="E353" s="96"/>
      <c r="F353" s="112"/>
      <c r="G353" s="114">
        <v>0.61399999999999999</v>
      </c>
      <c r="H353" s="114">
        <v>0.76136999999999999</v>
      </c>
      <c r="I353" s="114">
        <v>0.52400000000000002</v>
      </c>
      <c r="J353" s="114">
        <v>0.65066999999999997</v>
      </c>
      <c r="K353" s="103"/>
      <c r="L353" s="103"/>
      <c r="M353" s="96"/>
      <c r="N353" s="96"/>
      <c r="O353" s="96"/>
      <c r="P353" s="96"/>
      <c r="Q353" s="98">
        <v>39.837400000000002</v>
      </c>
      <c r="R353" s="99">
        <v>49</v>
      </c>
      <c r="S353" s="96"/>
      <c r="T353" s="100">
        <v>45813</v>
      </c>
      <c r="U353" s="100">
        <v>45925</v>
      </c>
      <c r="V353" s="96" t="s">
        <v>73</v>
      </c>
      <c r="W353" s="96" t="s">
        <v>52</v>
      </c>
      <c r="X353" s="96" t="s">
        <v>1082</v>
      </c>
      <c r="Y353" s="96" t="s">
        <v>1083</v>
      </c>
      <c r="Z353" s="96" t="s">
        <v>1084</v>
      </c>
      <c r="AA353" s="115" t="s">
        <v>1217</v>
      </c>
      <c r="AB353" s="96" t="s">
        <v>1089</v>
      </c>
      <c r="AC353" s="499" t="s">
        <v>1090</v>
      </c>
    </row>
    <row r="354" spans="1:29" s="14" customFormat="1" ht="175.5" customHeight="1">
      <c r="A354" s="500" t="s">
        <v>1081</v>
      </c>
      <c r="B354" s="188" t="s">
        <v>1233</v>
      </c>
      <c r="C354" s="188" t="s">
        <v>77</v>
      </c>
      <c r="D354" s="189" t="s">
        <v>72</v>
      </c>
      <c r="E354" s="188"/>
      <c r="F354" s="198"/>
      <c r="G354" s="196">
        <v>0.61399999999999999</v>
      </c>
      <c r="H354" s="196">
        <v>0.76136999999999999</v>
      </c>
      <c r="I354" s="196">
        <v>0.52400000000000002</v>
      </c>
      <c r="J354" s="196">
        <v>0.65066999999999997</v>
      </c>
      <c r="K354" s="197"/>
      <c r="L354" s="197"/>
      <c r="M354" s="188"/>
      <c r="N354" s="188"/>
      <c r="O354" s="188"/>
      <c r="P354" s="188"/>
      <c r="Q354" s="191">
        <v>39.837400000000002</v>
      </c>
      <c r="R354" s="192">
        <v>49</v>
      </c>
      <c r="S354" s="188"/>
      <c r="T354" s="193">
        <v>45813</v>
      </c>
      <c r="U354" s="193">
        <v>45925</v>
      </c>
      <c r="V354" s="188" t="s">
        <v>133</v>
      </c>
      <c r="W354" s="188" t="s">
        <v>52</v>
      </c>
      <c r="X354" s="188" t="s">
        <v>1082</v>
      </c>
      <c r="Y354" s="188" t="s">
        <v>1083</v>
      </c>
      <c r="Z354" s="188" t="s">
        <v>1084</v>
      </c>
      <c r="AA354" s="199" t="s">
        <v>1217</v>
      </c>
      <c r="AB354" s="188" t="s">
        <v>1089</v>
      </c>
      <c r="AC354" s="501" t="s">
        <v>1090</v>
      </c>
    </row>
    <row r="355" spans="1:29" s="14" customFormat="1" ht="175.5" customHeight="1">
      <c r="A355" s="498" t="s">
        <v>1081</v>
      </c>
      <c r="B355" s="96" t="s">
        <v>1234</v>
      </c>
      <c r="C355" s="96" t="s">
        <v>77</v>
      </c>
      <c r="D355" s="97" t="s">
        <v>72</v>
      </c>
      <c r="E355" s="96"/>
      <c r="F355" s="112"/>
      <c r="G355" s="114">
        <v>0.64400000000000002</v>
      </c>
      <c r="H355" s="114">
        <v>0.79827000000000004</v>
      </c>
      <c r="I355" s="114">
        <v>0.55400000000000005</v>
      </c>
      <c r="J355" s="114">
        <v>0.68757000000000001</v>
      </c>
      <c r="K355" s="103"/>
      <c r="L355" s="103"/>
      <c r="M355" s="96"/>
      <c r="N355" s="96"/>
      <c r="O355" s="96"/>
      <c r="P355" s="96"/>
      <c r="Q355" s="98">
        <v>39.837400000000002</v>
      </c>
      <c r="R355" s="99">
        <v>49</v>
      </c>
      <c r="S355" s="96"/>
      <c r="T355" s="100">
        <v>45813</v>
      </c>
      <c r="U355" s="100">
        <v>45925</v>
      </c>
      <c r="V355" s="96" t="s">
        <v>154</v>
      </c>
      <c r="W355" s="96" t="s">
        <v>52</v>
      </c>
      <c r="X355" s="96" t="s">
        <v>1082</v>
      </c>
      <c r="Y355" s="96" t="s">
        <v>1083</v>
      </c>
      <c r="Z355" s="96" t="s">
        <v>1084</v>
      </c>
      <c r="AA355" s="115" t="s">
        <v>1217</v>
      </c>
      <c r="AB355" s="96" t="s">
        <v>1100</v>
      </c>
      <c r="AC355" s="499" t="s">
        <v>1090</v>
      </c>
    </row>
    <row r="356" spans="1:29" s="14" customFormat="1" ht="175.5" customHeight="1">
      <c r="A356" s="500" t="s">
        <v>1081</v>
      </c>
      <c r="B356" s="188" t="s">
        <v>1235</v>
      </c>
      <c r="C356" s="188" t="s">
        <v>77</v>
      </c>
      <c r="D356" s="189" t="s">
        <v>72</v>
      </c>
      <c r="E356" s="188"/>
      <c r="F356" s="198"/>
      <c r="G356" s="196">
        <v>0.65400000000000003</v>
      </c>
      <c r="H356" s="196">
        <v>0.81057000000000001</v>
      </c>
      <c r="I356" s="196">
        <v>0.55400000000000005</v>
      </c>
      <c r="J356" s="196">
        <v>0.68757000000000001</v>
      </c>
      <c r="K356" s="197"/>
      <c r="L356" s="197"/>
      <c r="M356" s="188"/>
      <c r="N356" s="188"/>
      <c r="O356" s="188"/>
      <c r="P356" s="188"/>
      <c r="Q356" s="191">
        <v>39.837400000000002</v>
      </c>
      <c r="R356" s="192">
        <v>49</v>
      </c>
      <c r="S356" s="188"/>
      <c r="T356" s="193">
        <v>45813</v>
      </c>
      <c r="U356" s="193">
        <v>45925</v>
      </c>
      <c r="V356" s="188" t="s">
        <v>50</v>
      </c>
      <c r="W356" s="188" t="s">
        <v>52</v>
      </c>
      <c r="X356" s="188" t="s">
        <v>1082</v>
      </c>
      <c r="Y356" s="188" t="s">
        <v>1083</v>
      </c>
      <c r="Z356" s="188" t="s">
        <v>1084</v>
      </c>
      <c r="AA356" s="199" t="s">
        <v>1217</v>
      </c>
      <c r="AB356" s="188" t="s">
        <v>1101</v>
      </c>
      <c r="AC356" s="501" t="s">
        <v>1090</v>
      </c>
    </row>
    <row r="357" spans="1:29" s="14" customFormat="1" ht="175.5" customHeight="1" thickBot="1">
      <c r="A357" s="498" t="s">
        <v>1081</v>
      </c>
      <c r="B357" s="96" t="s">
        <v>1236</v>
      </c>
      <c r="C357" s="96" t="s">
        <v>77</v>
      </c>
      <c r="D357" s="97" t="s">
        <v>72</v>
      </c>
      <c r="E357" s="96"/>
      <c r="F357" s="112"/>
      <c r="G357" s="114">
        <v>0.66400000000000003</v>
      </c>
      <c r="H357" s="114">
        <v>0.82286999999999999</v>
      </c>
      <c r="I357" s="114">
        <v>0.56399999999999995</v>
      </c>
      <c r="J357" s="114">
        <v>0.69986999999999988</v>
      </c>
      <c r="K357" s="103"/>
      <c r="L357" s="103"/>
      <c r="M357" s="96"/>
      <c r="N357" s="96"/>
      <c r="O357" s="96"/>
      <c r="P357" s="96"/>
      <c r="Q357" s="98">
        <v>39.837400000000002</v>
      </c>
      <c r="R357" s="99">
        <v>49</v>
      </c>
      <c r="S357" s="96"/>
      <c r="T357" s="100">
        <v>45813</v>
      </c>
      <c r="U357" s="100">
        <v>45925</v>
      </c>
      <c r="V357" s="96" t="s">
        <v>50</v>
      </c>
      <c r="W357" s="96" t="s">
        <v>52</v>
      </c>
      <c r="X357" s="96" t="s">
        <v>1082</v>
      </c>
      <c r="Y357" s="96" t="s">
        <v>1083</v>
      </c>
      <c r="Z357" s="96" t="s">
        <v>1084</v>
      </c>
      <c r="AA357" s="115" t="s">
        <v>1217</v>
      </c>
      <c r="AB357" s="96" t="s">
        <v>1102</v>
      </c>
      <c r="AC357" s="499" t="s">
        <v>1090</v>
      </c>
    </row>
    <row r="358" spans="1:29" s="14" customFormat="1" ht="175.5" customHeight="1" thickTop="1">
      <c r="A358" s="489" t="s">
        <v>413</v>
      </c>
      <c r="B358" s="85" t="s">
        <v>1241</v>
      </c>
      <c r="C358" s="85" t="s">
        <v>49</v>
      </c>
      <c r="D358" s="85" t="s">
        <v>50</v>
      </c>
      <c r="E358" s="87">
        <v>0.745</v>
      </c>
      <c r="F358" s="87">
        <v>0.91639999999999999</v>
      </c>
      <c r="G358" s="184"/>
      <c r="H358" s="184"/>
      <c r="I358" s="184"/>
      <c r="J358" s="184"/>
      <c r="K358" s="87"/>
      <c r="L358" s="87"/>
      <c r="M358" s="87"/>
      <c r="N358" s="87"/>
      <c r="O358" s="87"/>
      <c r="P358" s="87"/>
      <c r="Q358" s="175">
        <v>0</v>
      </c>
      <c r="R358" s="175">
        <v>0</v>
      </c>
      <c r="S358" s="85" t="s">
        <v>415</v>
      </c>
      <c r="T358" s="89">
        <v>45323</v>
      </c>
      <c r="U358" s="89">
        <v>46022</v>
      </c>
      <c r="V358" s="85" t="s">
        <v>51</v>
      </c>
      <c r="W358" s="85" t="s">
        <v>52</v>
      </c>
      <c r="X358" s="90" t="s">
        <v>53</v>
      </c>
      <c r="Y358" s="90" t="s">
        <v>1083</v>
      </c>
      <c r="Z358" s="90" t="s">
        <v>737</v>
      </c>
      <c r="AA358" s="200" t="s">
        <v>416</v>
      </c>
      <c r="AB358" s="171" t="s">
        <v>1105</v>
      </c>
      <c r="AC358" s="490" t="s">
        <v>414</v>
      </c>
    </row>
    <row r="359" spans="1:29" s="14" customFormat="1" ht="175.5" customHeight="1">
      <c r="A359" s="483" t="s">
        <v>743</v>
      </c>
      <c r="B359" s="41" t="s">
        <v>1242</v>
      </c>
      <c r="C359" s="41" t="s">
        <v>236</v>
      </c>
      <c r="D359" s="41" t="s">
        <v>50</v>
      </c>
      <c r="E359" s="49">
        <v>0.65139999999999998</v>
      </c>
      <c r="F359" s="49">
        <v>0.80737199999999998</v>
      </c>
      <c r="G359" s="46"/>
      <c r="H359" s="46"/>
      <c r="I359" s="46"/>
      <c r="J359" s="46"/>
      <c r="K359" s="46"/>
      <c r="L359" s="46"/>
      <c r="M359" s="46"/>
      <c r="N359" s="46"/>
      <c r="O359" s="46"/>
      <c r="P359" s="46"/>
      <c r="Q359" s="47">
        <v>0</v>
      </c>
      <c r="R359" s="47">
        <v>0</v>
      </c>
      <c r="S359" s="41" t="s">
        <v>744</v>
      </c>
      <c r="T359" s="48">
        <v>45689</v>
      </c>
      <c r="U359" s="48"/>
      <c r="V359" s="41" t="s">
        <v>51</v>
      </c>
      <c r="W359" s="41" t="s">
        <v>52</v>
      </c>
      <c r="X359" s="41" t="s">
        <v>737</v>
      </c>
      <c r="Y359" s="41" t="s">
        <v>737</v>
      </c>
      <c r="Z359" s="41" t="s">
        <v>737</v>
      </c>
      <c r="AA359" s="41" t="s">
        <v>991</v>
      </c>
      <c r="AB359" s="41" t="s">
        <v>737</v>
      </c>
      <c r="AC359" s="484" t="s">
        <v>746</v>
      </c>
    </row>
    <row r="360" spans="1:29" s="14" customFormat="1" ht="175.5" customHeight="1">
      <c r="A360" s="495" t="s">
        <v>743</v>
      </c>
      <c r="B360" s="164" t="s">
        <v>1242</v>
      </c>
      <c r="C360" s="164" t="s">
        <v>236</v>
      </c>
      <c r="D360" s="164" t="s">
        <v>50</v>
      </c>
      <c r="E360" s="167">
        <v>0.65139999999999998</v>
      </c>
      <c r="F360" s="167">
        <v>0.80737199999999998</v>
      </c>
      <c r="G360" s="170"/>
      <c r="H360" s="170"/>
      <c r="I360" s="170"/>
      <c r="J360" s="170"/>
      <c r="K360" s="170"/>
      <c r="L360" s="170"/>
      <c r="M360" s="170"/>
      <c r="N360" s="170"/>
      <c r="O360" s="170"/>
      <c r="P360" s="170"/>
      <c r="Q360" s="185">
        <v>0</v>
      </c>
      <c r="R360" s="185">
        <v>0</v>
      </c>
      <c r="S360" s="164" t="s">
        <v>745</v>
      </c>
      <c r="T360" s="172">
        <v>45689</v>
      </c>
      <c r="U360" s="172"/>
      <c r="V360" s="164" t="s">
        <v>51</v>
      </c>
      <c r="W360" s="164" t="s">
        <v>52</v>
      </c>
      <c r="X360" s="164" t="s">
        <v>737</v>
      </c>
      <c r="Y360" s="164" t="s">
        <v>737</v>
      </c>
      <c r="Z360" s="164" t="s">
        <v>737</v>
      </c>
      <c r="AA360" s="164" t="s">
        <v>991</v>
      </c>
      <c r="AB360" s="164" t="s">
        <v>737</v>
      </c>
      <c r="AC360" s="496" t="s">
        <v>746</v>
      </c>
    </row>
    <row r="361" spans="1:29" s="14" customFormat="1" ht="175.5" customHeight="1">
      <c r="A361" s="483" t="s">
        <v>743</v>
      </c>
      <c r="B361" s="41" t="s">
        <v>1242</v>
      </c>
      <c r="C361" s="41"/>
      <c r="D361" s="41" t="s">
        <v>50</v>
      </c>
      <c r="E361" s="49">
        <v>0.65139999999999998</v>
      </c>
      <c r="F361" s="49">
        <v>0.80737199999999998</v>
      </c>
      <c r="G361" s="46"/>
      <c r="H361" s="46"/>
      <c r="I361" s="46"/>
      <c r="J361" s="46"/>
      <c r="K361" s="46"/>
      <c r="L361" s="46"/>
      <c r="M361" s="46"/>
      <c r="N361" s="46"/>
      <c r="O361" s="46"/>
      <c r="P361" s="46"/>
      <c r="Q361" s="47">
        <v>0</v>
      </c>
      <c r="R361" s="47">
        <v>0</v>
      </c>
      <c r="S361" s="41" t="s">
        <v>744</v>
      </c>
      <c r="T361" s="48">
        <v>45689</v>
      </c>
      <c r="U361" s="48"/>
      <c r="V361" s="41" t="s">
        <v>51</v>
      </c>
      <c r="W361" s="41" t="s">
        <v>52</v>
      </c>
      <c r="X361" s="41" t="s">
        <v>737</v>
      </c>
      <c r="Y361" s="41" t="s">
        <v>737</v>
      </c>
      <c r="Z361" s="41" t="s">
        <v>737</v>
      </c>
      <c r="AA361" s="41" t="s">
        <v>991</v>
      </c>
      <c r="AB361" s="41" t="s">
        <v>737</v>
      </c>
      <c r="AC361" s="484" t="s">
        <v>746</v>
      </c>
    </row>
    <row r="362" spans="1:29" s="14" customFormat="1" ht="175.5" customHeight="1">
      <c r="A362" s="495" t="s">
        <v>831</v>
      </c>
      <c r="B362" s="164" t="s">
        <v>1243</v>
      </c>
      <c r="C362" s="164" t="s">
        <v>49</v>
      </c>
      <c r="D362" s="164" t="s">
        <v>72</v>
      </c>
      <c r="E362" s="170" t="s">
        <v>1287</v>
      </c>
      <c r="F362" s="167" t="s">
        <v>1244</v>
      </c>
      <c r="G362" s="170" t="s">
        <v>1245</v>
      </c>
      <c r="H362" s="170" t="s">
        <v>1246</v>
      </c>
      <c r="I362" s="170" t="s">
        <v>1247</v>
      </c>
      <c r="J362" s="170" t="s">
        <v>1248</v>
      </c>
      <c r="K362" s="170"/>
      <c r="L362" s="170"/>
      <c r="M362" s="170"/>
      <c r="N362" s="170"/>
      <c r="O362" s="170"/>
      <c r="P362" s="170"/>
      <c r="Q362" s="185">
        <v>15</v>
      </c>
      <c r="R362" s="185">
        <v>18.45</v>
      </c>
      <c r="S362" s="164"/>
      <c r="T362" s="172">
        <v>45518</v>
      </c>
      <c r="U362" s="172"/>
      <c r="V362" s="164" t="s">
        <v>50</v>
      </c>
      <c r="W362" s="164" t="s">
        <v>59</v>
      </c>
      <c r="X362" s="164" t="s">
        <v>833</v>
      </c>
      <c r="Y362" s="164"/>
      <c r="Z362" s="164"/>
      <c r="AA362" s="164" t="s">
        <v>834</v>
      </c>
      <c r="AB362" s="164" t="s">
        <v>835</v>
      </c>
      <c r="AC362" s="496" t="s">
        <v>832</v>
      </c>
    </row>
    <row r="363" spans="1:29" s="14" customFormat="1" ht="175.5" customHeight="1">
      <c r="A363" s="486" t="s">
        <v>417</v>
      </c>
      <c r="B363" s="34" t="s">
        <v>419</v>
      </c>
      <c r="C363" s="34" t="s">
        <v>49</v>
      </c>
      <c r="D363" s="34" t="s">
        <v>50</v>
      </c>
      <c r="E363" s="80">
        <v>0.50690000000000002</v>
      </c>
      <c r="F363" s="80">
        <v>0.62963999999999998</v>
      </c>
      <c r="G363" s="45"/>
      <c r="H363" s="45"/>
      <c r="I363" s="45"/>
      <c r="J363" s="45"/>
      <c r="K363" s="35"/>
      <c r="L363" s="35"/>
      <c r="M363" s="35"/>
      <c r="N363" s="35"/>
      <c r="O363" s="35"/>
      <c r="P363" s="35"/>
      <c r="Q363" s="38">
        <v>0</v>
      </c>
      <c r="R363" s="38">
        <v>0</v>
      </c>
      <c r="S363" s="41" t="s">
        <v>893</v>
      </c>
      <c r="T363" s="39">
        <v>45658</v>
      </c>
      <c r="U363" s="39">
        <v>46022</v>
      </c>
      <c r="V363" s="34" t="s">
        <v>51</v>
      </c>
      <c r="W363" s="34" t="s">
        <v>894</v>
      </c>
      <c r="X363" s="42" t="s">
        <v>53</v>
      </c>
      <c r="Y363" s="42" t="s">
        <v>53</v>
      </c>
      <c r="Z363" s="42" t="s">
        <v>53</v>
      </c>
      <c r="AA363" s="42" t="s">
        <v>420</v>
      </c>
      <c r="AB363" s="42"/>
      <c r="AC363" s="487" t="s">
        <v>418</v>
      </c>
    </row>
    <row r="364" spans="1:29" s="14" customFormat="1" ht="175.5" customHeight="1">
      <c r="A364" s="489" t="s">
        <v>417</v>
      </c>
      <c r="B364" s="85" t="s">
        <v>421</v>
      </c>
      <c r="C364" s="85" t="s">
        <v>77</v>
      </c>
      <c r="D364" s="85" t="s">
        <v>50</v>
      </c>
      <c r="E364" s="86"/>
      <c r="F364" s="86"/>
      <c r="G364" s="184">
        <v>0.52817000000000003</v>
      </c>
      <c r="H364" s="184">
        <v>0.65580000000000005</v>
      </c>
      <c r="I364" s="184">
        <v>0.47499999999999998</v>
      </c>
      <c r="J364" s="184">
        <v>0.59040000000000004</v>
      </c>
      <c r="K364" s="87"/>
      <c r="L364" s="87"/>
      <c r="M364" s="87"/>
      <c r="N364" s="87"/>
      <c r="O364" s="87"/>
      <c r="P364" s="87"/>
      <c r="Q364" s="88">
        <v>0</v>
      </c>
      <c r="R364" s="88">
        <v>0</v>
      </c>
      <c r="S364" s="164" t="s">
        <v>893</v>
      </c>
      <c r="T364" s="89">
        <v>45658</v>
      </c>
      <c r="U364" s="89">
        <v>46022</v>
      </c>
      <c r="V364" s="85" t="s">
        <v>51</v>
      </c>
      <c r="W364" s="85" t="s">
        <v>895</v>
      </c>
      <c r="X364" s="90" t="s">
        <v>53</v>
      </c>
      <c r="Y364" s="90" t="s">
        <v>53</v>
      </c>
      <c r="Z364" s="90" t="s">
        <v>53</v>
      </c>
      <c r="AA364" s="90" t="s">
        <v>420</v>
      </c>
      <c r="AB364" s="90"/>
      <c r="AC364" s="490" t="s">
        <v>418</v>
      </c>
    </row>
    <row r="365" spans="1:29" s="14" customFormat="1" ht="175.5" customHeight="1">
      <c r="A365" s="486" t="s">
        <v>422</v>
      </c>
      <c r="B365" s="59" t="s">
        <v>1077</v>
      </c>
      <c r="C365" s="59" t="s">
        <v>49</v>
      </c>
      <c r="D365" s="59" t="s">
        <v>171</v>
      </c>
      <c r="E365" s="80">
        <v>0.68500000000000005</v>
      </c>
      <c r="F365" s="80"/>
      <c r="G365" s="45"/>
      <c r="H365" s="45"/>
      <c r="I365" s="45"/>
      <c r="J365" s="45"/>
      <c r="K365" s="60"/>
      <c r="L365" s="60"/>
      <c r="M365" s="60"/>
      <c r="N365" s="60"/>
      <c r="O365" s="60"/>
      <c r="P365" s="60"/>
      <c r="Q365" s="61">
        <v>35</v>
      </c>
      <c r="R365" s="61"/>
      <c r="S365" s="59"/>
      <c r="T365" s="62">
        <v>45931</v>
      </c>
      <c r="U365" s="62">
        <v>46022</v>
      </c>
      <c r="V365" s="59" t="s">
        <v>133</v>
      </c>
      <c r="W365" s="59" t="s">
        <v>52</v>
      </c>
      <c r="X365" s="63" t="s">
        <v>689</v>
      </c>
      <c r="Y365" s="63" t="s">
        <v>424</v>
      </c>
      <c r="Z365" s="63"/>
      <c r="AA365" s="64" t="s">
        <v>1298</v>
      </c>
      <c r="AB365" s="65" t="s">
        <v>1293</v>
      </c>
      <c r="AC365" s="487" t="s">
        <v>423</v>
      </c>
    </row>
    <row r="366" spans="1:29" s="14" customFormat="1" ht="175.5" customHeight="1">
      <c r="A366" s="489" t="s">
        <v>422</v>
      </c>
      <c r="B366" s="201" t="s">
        <v>1078</v>
      </c>
      <c r="C366" s="201" t="s">
        <v>49</v>
      </c>
      <c r="D366" s="201" t="s">
        <v>171</v>
      </c>
      <c r="E366" s="86">
        <v>0.68500000000000005</v>
      </c>
      <c r="F366" s="86"/>
      <c r="G366" s="184"/>
      <c r="H366" s="184"/>
      <c r="I366" s="184"/>
      <c r="J366" s="184"/>
      <c r="K366" s="202"/>
      <c r="L366" s="202"/>
      <c r="M366" s="202"/>
      <c r="N366" s="202"/>
      <c r="O366" s="202"/>
      <c r="P366" s="202"/>
      <c r="Q366" s="203">
        <v>35</v>
      </c>
      <c r="R366" s="203"/>
      <c r="S366" s="201"/>
      <c r="T366" s="204">
        <v>45931</v>
      </c>
      <c r="U366" s="204">
        <v>46022</v>
      </c>
      <c r="V366" s="201" t="s">
        <v>133</v>
      </c>
      <c r="W366" s="201" t="s">
        <v>52</v>
      </c>
      <c r="X366" s="205" t="s">
        <v>689</v>
      </c>
      <c r="Y366" s="205" t="s">
        <v>424</v>
      </c>
      <c r="Z366" s="205"/>
      <c r="AA366" s="206" t="s">
        <v>1298</v>
      </c>
      <c r="AB366" s="207" t="s">
        <v>1294</v>
      </c>
      <c r="AC366" s="490" t="s">
        <v>423</v>
      </c>
    </row>
    <row r="367" spans="1:29" s="14" customFormat="1" ht="175.5" customHeight="1">
      <c r="A367" s="486" t="s">
        <v>422</v>
      </c>
      <c r="B367" s="59" t="s">
        <v>1079</v>
      </c>
      <c r="C367" s="59" t="s">
        <v>49</v>
      </c>
      <c r="D367" s="59" t="s">
        <v>171</v>
      </c>
      <c r="E367" s="80">
        <v>0.68500000000000005</v>
      </c>
      <c r="F367" s="80"/>
      <c r="G367" s="45"/>
      <c r="H367" s="45"/>
      <c r="I367" s="45"/>
      <c r="J367" s="45"/>
      <c r="K367" s="60"/>
      <c r="L367" s="60"/>
      <c r="M367" s="60"/>
      <c r="N367" s="60"/>
      <c r="O367" s="60"/>
      <c r="P367" s="60"/>
      <c r="Q367" s="61">
        <v>35</v>
      </c>
      <c r="R367" s="61"/>
      <c r="S367" s="59"/>
      <c r="T367" s="62">
        <v>45931</v>
      </c>
      <c r="U367" s="62">
        <v>46022</v>
      </c>
      <c r="V367" s="59" t="s">
        <v>133</v>
      </c>
      <c r="W367" s="59" t="s">
        <v>52</v>
      </c>
      <c r="X367" s="63" t="s">
        <v>689</v>
      </c>
      <c r="Y367" s="63" t="s">
        <v>424</v>
      </c>
      <c r="Z367" s="63"/>
      <c r="AA367" s="64" t="s">
        <v>1298</v>
      </c>
      <c r="AB367" s="65" t="s">
        <v>1295</v>
      </c>
      <c r="AC367" s="487" t="s">
        <v>423</v>
      </c>
    </row>
    <row r="368" spans="1:29" s="14" customFormat="1" ht="175.5" customHeight="1">
      <c r="A368" s="489" t="s">
        <v>422</v>
      </c>
      <c r="B368" s="201" t="s">
        <v>425</v>
      </c>
      <c r="C368" s="201" t="s">
        <v>49</v>
      </c>
      <c r="D368" s="201" t="s">
        <v>171</v>
      </c>
      <c r="E368" s="86">
        <v>0.68500000000000005</v>
      </c>
      <c r="F368" s="86"/>
      <c r="G368" s="184"/>
      <c r="H368" s="184"/>
      <c r="I368" s="184"/>
      <c r="J368" s="184"/>
      <c r="K368" s="202"/>
      <c r="L368" s="202"/>
      <c r="M368" s="202"/>
      <c r="N368" s="202"/>
      <c r="O368" s="202"/>
      <c r="P368" s="202"/>
      <c r="Q368" s="203">
        <v>35</v>
      </c>
      <c r="R368" s="203"/>
      <c r="S368" s="201"/>
      <c r="T368" s="204">
        <v>45931</v>
      </c>
      <c r="U368" s="204">
        <v>46022</v>
      </c>
      <c r="V368" s="201" t="s">
        <v>50</v>
      </c>
      <c r="W368" s="201" t="s">
        <v>52</v>
      </c>
      <c r="X368" s="205" t="s">
        <v>689</v>
      </c>
      <c r="Y368" s="205" t="s">
        <v>426</v>
      </c>
      <c r="Z368" s="205"/>
      <c r="AA368" s="206" t="s">
        <v>1385</v>
      </c>
      <c r="AB368" s="207" t="s">
        <v>1296</v>
      </c>
      <c r="AC368" s="490" t="s">
        <v>423</v>
      </c>
    </row>
    <row r="369" spans="1:29" s="14" customFormat="1" ht="175.5" customHeight="1">
      <c r="A369" s="486" t="s">
        <v>422</v>
      </c>
      <c r="B369" s="59" t="s">
        <v>427</v>
      </c>
      <c r="C369" s="59" t="s">
        <v>49</v>
      </c>
      <c r="D369" s="59" t="s">
        <v>171</v>
      </c>
      <c r="E369" s="80">
        <v>0.97599999999999998</v>
      </c>
      <c r="F369" s="80"/>
      <c r="G369" s="45"/>
      <c r="H369" s="45"/>
      <c r="I369" s="45"/>
      <c r="J369" s="45"/>
      <c r="K369" s="60"/>
      <c r="L369" s="60"/>
      <c r="M369" s="60"/>
      <c r="N369" s="60"/>
      <c r="O369" s="60"/>
      <c r="P369" s="60"/>
      <c r="Q369" s="61">
        <v>35</v>
      </c>
      <c r="R369" s="61"/>
      <c r="S369" s="59"/>
      <c r="T369" s="62">
        <v>45292</v>
      </c>
      <c r="U369" s="62"/>
      <c r="V369" s="59" t="s">
        <v>51</v>
      </c>
      <c r="W369" s="59" t="s">
        <v>52</v>
      </c>
      <c r="X369" s="63" t="s">
        <v>53</v>
      </c>
      <c r="Y369" s="63"/>
      <c r="Z369" s="63"/>
      <c r="AA369" s="64" t="s">
        <v>1297</v>
      </c>
      <c r="AB369" s="63"/>
      <c r="AC369" s="487" t="s">
        <v>423</v>
      </c>
    </row>
    <row r="370" spans="1:29" s="14" customFormat="1" ht="175.5" customHeight="1">
      <c r="A370" s="489" t="s">
        <v>422</v>
      </c>
      <c r="B370" s="201" t="s">
        <v>1077</v>
      </c>
      <c r="C370" s="201" t="s">
        <v>77</v>
      </c>
      <c r="D370" s="201" t="s">
        <v>171</v>
      </c>
      <c r="E370" s="86"/>
      <c r="F370" s="86"/>
      <c r="G370" s="184" t="s">
        <v>1265</v>
      </c>
      <c r="H370" s="184"/>
      <c r="I370" s="184" t="s">
        <v>1266</v>
      </c>
      <c r="J370" s="184"/>
      <c r="K370" s="202"/>
      <c r="L370" s="202"/>
      <c r="M370" s="202"/>
      <c r="N370" s="202"/>
      <c r="O370" s="202"/>
      <c r="P370" s="202"/>
      <c r="Q370" s="203">
        <v>35</v>
      </c>
      <c r="R370" s="203"/>
      <c r="S370" s="201"/>
      <c r="T370" s="204">
        <v>45931</v>
      </c>
      <c r="U370" s="204">
        <v>46022</v>
      </c>
      <c r="V370" s="201" t="s">
        <v>133</v>
      </c>
      <c r="W370" s="201" t="s">
        <v>52</v>
      </c>
      <c r="X370" s="201" t="s">
        <v>689</v>
      </c>
      <c r="Y370" s="205" t="s">
        <v>424</v>
      </c>
      <c r="Z370" s="205"/>
      <c r="AA370" s="206" t="s">
        <v>1298</v>
      </c>
      <c r="AB370" s="205" t="s">
        <v>1293</v>
      </c>
      <c r="AC370" s="490" t="s">
        <v>423</v>
      </c>
    </row>
    <row r="371" spans="1:29" ht="175.5" customHeight="1">
      <c r="A371" s="486" t="s">
        <v>422</v>
      </c>
      <c r="B371" s="59" t="s">
        <v>1078</v>
      </c>
      <c r="C371" s="59" t="s">
        <v>77</v>
      </c>
      <c r="D371" s="59" t="s">
        <v>171</v>
      </c>
      <c r="E371" s="80"/>
      <c r="F371" s="80"/>
      <c r="G371" s="45" t="s">
        <v>1265</v>
      </c>
      <c r="H371" s="45"/>
      <c r="I371" s="45" t="s">
        <v>1266</v>
      </c>
      <c r="J371" s="45"/>
      <c r="K371" s="60"/>
      <c r="L371" s="60"/>
      <c r="M371" s="60"/>
      <c r="N371" s="60"/>
      <c r="O371" s="60"/>
      <c r="P371" s="60"/>
      <c r="Q371" s="61">
        <v>35</v>
      </c>
      <c r="R371" s="61"/>
      <c r="S371" s="59"/>
      <c r="T371" s="62">
        <v>45931</v>
      </c>
      <c r="U371" s="62">
        <v>46022</v>
      </c>
      <c r="V371" s="59" t="s">
        <v>133</v>
      </c>
      <c r="W371" s="59" t="s">
        <v>52</v>
      </c>
      <c r="X371" s="63" t="s">
        <v>689</v>
      </c>
      <c r="Y371" s="63" t="s">
        <v>424</v>
      </c>
      <c r="Z371" s="63"/>
      <c r="AA371" s="63" t="s">
        <v>1298</v>
      </c>
      <c r="AB371" s="65" t="s">
        <v>1299</v>
      </c>
      <c r="AC371" s="487" t="s">
        <v>423</v>
      </c>
    </row>
    <row r="372" spans="1:29" s="15" customFormat="1" ht="175.5" customHeight="1">
      <c r="A372" s="489" t="s">
        <v>422</v>
      </c>
      <c r="B372" s="201" t="s">
        <v>1079</v>
      </c>
      <c r="C372" s="201" t="s">
        <v>77</v>
      </c>
      <c r="D372" s="201" t="s">
        <v>171</v>
      </c>
      <c r="E372" s="86"/>
      <c r="F372" s="86"/>
      <c r="G372" s="184" t="s">
        <v>1265</v>
      </c>
      <c r="H372" s="184"/>
      <c r="I372" s="184" t="s">
        <v>1266</v>
      </c>
      <c r="J372" s="184"/>
      <c r="K372" s="202"/>
      <c r="L372" s="202"/>
      <c r="M372" s="202"/>
      <c r="N372" s="202"/>
      <c r="O372" s="202"/>
      <c r="P372" s="202"/>
      <c r="Q372" s="203">
        <v>35</v>
      </c>
      <c r="R372" s="203"/>
      <c r="S372" s="201"/>
      <c r="T372" s="204">
        <v>45931</v>
      </c>
      <c r="U372" s="204">
        <v>46022</v>
      </c>
      <c r="V372" s="201" t="s">
        <v>133</v>
      </c>
      <c r="W372" s="201" t="s">
        <v>52</v>
      </c>
      <c r="X372" s="205" t="s">
        <v>689</v>
      </c>
      <c r="Y372" s="205" t="s">
        <v>424</v>
      </c>
      <c r="Z372" s="205"/>
      <c r="AA372" s="205" t="s">
        <v>1298</v>
      </c>
      <c r="AB372" s="207" t="s">
        <v>1300</v>
      </c>
      <c r="AC372" s="490" t="s">
        <v>423</v>
      </c>
    </row>
    <row r="373" spans="1:29" s="15" customFormat="1" ht="175.5" customHeight="1">
      <c r="A373" s="486" t="s">
        <v>422</v>
      </c>
      <c r="B373" s="59" t="s">
        <v>425</v>
      </c>
      <c r="C373" s="59" t="s">
        <v>77</v>
      </c>
      <c r="D373" s="59" t="s">
        <v>171</v>
      </c>
      <c r="E373" s="80"/>
      <c r="F373" s="80"/>
      <c r="G373" s="45" t="s">
        <v>1265</v>
      </c>
      <c r="H373" s="45"/>
      <c r="I373" s="45" t="s">
        <v>1266</v>
      </c>
      <c r="J373" s="45"/>
      <c r="K373" s="60"/>
      <c r="L373" s="60"/>
      <c r="M373" s="60"/>
      <c r="N373" s="60"/>
      <c r="O373" s="60"/>
      <c r="P373" s="60"/>
      <c r="Q373" s="61">
        <v>35</v>
      </c>
      <c r="R373" s="61"/>
      <c r="S373" s="59"/>
      <c r="T373" s="62">
        <v>45931</v>
      </c>
      <c r="U373" s="62">
        <v>46022</v>
      </c>
      <c r="V373" s="59" t="s">
        <v>50</v>
      </c>
      <c r="W373" s="59" t="s">
        <v>52</v>
      </c>
      <c r="X373" s="63" t="s">
        <v>689</v>
      </c>
      <c r="Y373" s="63" t="s">
        <v>426</v>
      </c>
      <c r="Z373" s="63"/>
      <c r="AA373" s="63" t="s">
        <v>1385</v>
      </c>
      <c r="AB373" s="65" t="s">
        <v>1301</v>
      </c>
      <c r="AC373" s="487" t="s">
        <v>423</v>
      </c>
    </row>
    <row r="374" spans="1:29" s="23" customFormat="1" ht="175.5" customHeight="1">
      <c r="A374" s="489" t="s">
        <v>422</v>
      </c>
      <c r="B374" s="201" t="s">
        <v>427</v>
      </c>
      <c r="C374" s="201" t="s">
        <v>77</v>
      </c>
      <c r="D374" s="201" t="s">
        <v>171</v>
      </c>
      <c r="E374" s="86"/>
      <c r="F374" s="86"/>
      <c r="G374" s="184" t="s">
        <v>428</v>
      </c>
      <c r="H374" s="184"/>
      <c r="I374" s="184" t="s">
        <v>429</v>
      </c>
      <c r="J374" s="184"/>
      <c r="K374" s="202"/>
      <c r="L374" s="202"/>
      <c r="M374" s="202"/>
      <c r="N374" s="202"/>
      <c r="O374" s="202"/>
      <c r="P374" s="202"/>
      <c r="Q374" s="203">
        <v>35</v>
      </c>
      <c r="R374" s="203"/>
      <c r="S374" s="201"/>
      <c r="T374" s="204">
        <v>45292</v>
      </c>
      <c r="U374" s="204"/>
      <c r="V374" s="201" t="s">
        <v>51</v>
      </c>
      <c r="W374" s="201" t="s">
        <v>52</v>
      </c>
      <c r="X374" s="205" t="s">
        <v>53</v>
      </c>
      <c r="Y374" s="205"/>
      <c r="Z374" s="205"/>
      <c r="AA374" s="205" t="s">
        <v>1297</v>
      </c>
      <c r="AB374" s="205"/>
      <c r="AC374" s="490" t="s">
        <v>423</v>
      </c>
    </row>
    <row r="375" spans="1:29" s="23" customFormat="1" ht="175.5" customHeight="1">
      <c r="A375" s="486" t="s">
        <v>422</v>
      </c>
      <c r="B375" s="59" t="s">
        <v>1077</v>
      </c>
      <c r="C375" s="59" t="s">
        <v>78</v>
      </c>
      <c r="D375" s="59" t="s">
        <v>171</v>
      </c>
      <c r="E375" s="80"/>
      <c r="F375" s="80"/>
      <c r="G375" s="45"/>
      <c r="H375" s="45"/>
      <c r="I375" s="45"/>
      <c r="J375" s="45"/>
      <c r="K375" s="60">
        <v>0.70879999999999999</v>
      </c>
      <c r="L375" s="60"/>
      <c r="M375" s="60">
        <v>0.87729999999999997</v>
      </c>
      <c r="N375" s="60"/>
      <c r="O375" s="60">
        <v>0.65410000000000001</v>
      </c>
      <c r="P375" s="60"/>
      <c r="Q375" s="61">
        <v>35</v>
      </c>
      <c r="R375" s="61"/>
      <c r="S375" s="59"/>
      <c r="T375" s="62">
        <v>45931</v>
      </c>
      <c r="U375" s="62">
        <v>46022</v>
      </c>
      <c r="V375" s="59" t="s">
        <v>133</v>
      </c>
      <c r="W375" s="59" t="s">
        <v>52</v>
      </c>
      <c r="X375" s="63" t="s">
        <v>689</v>
      </c>
      <c r="Y375" s="63" t="s">
        <v>424</v>
      </c>
      <c r="Z375" s="63"/>
      <c r="AA375" s="63" t="s">
        <v>1298</v>
      </c>
      <c r="AB375" s="65" t="s">
        <v>1293</v>
      </c>
      <c r="AC375" s="487" t="s">
        <v>423</v>
      </c>
    </row>
    <row r="376" spans="1:29" s="23" customFormat="1" ht="175.5" customHeight="1">
      <c r="A376" s="489" t="s">
        <v>422</v>
      </c>
      <c r="B376" s="201" t="s">
        <v>1078</v>
      </c>
      <c r="C376" s="201" t="s">
        <v>78</v>
      </c>
      <c r="D376" s="201" t="s">
        <v>171</v>
      </c>
      <c r="E376" s="86"/>
      <c r="F376" s="86"/>
      <c r="G376" s="184"/>
      <c r="H376" s="184"/>
      <c r="I376" s="184"/>
      <c r="J376" s="184"/>
      <c r="K376" s="202">
        <v>0.70879999999999999</v>
      </c>
      <c r="L376" s="202"/>
      <c r="M376" s="202">
        <v>0.87729999999999997</v>
      </c>
      <c r="N376" s="202"/>
      <c r="O376" s="202">
        <v>0.65410000000000001</v>
      </c>
      <c r="P376" s="202"/>
      <c r="Q376" s="203">
        <v>35</v>
      </c>
      <c r="R376" s="203"/>
      <c r="S376" s="201"/>
      <c r="T376" s="204">
        <v>45931</v>
      </c>
      <c r="U376" s="204">
        <v>46022</v>
      </c>
      <c r="V376" s="201" t="s">
        <v>133</v>
      </c>
      <c r="W376" s="201" t="s">
        <v>52</v>
      </c>
      <c r="X376" s="205" t="s">
        <v>689</v>
      </c>
      <c r="Y376" s="205" t="s">
        <v>424</v>
      </c>
      <c r="Z376" s="205"/>
      <c r="AA376" s="205" t="s">
        <v>1298</v>
      </c>
      <c r="AB376" s="207" t="s">
        <v>1299</v>
      </c>
      <c r="AC376" s="490" t="s">
        <v>423</v>
      </c>
    </row>
    <row r="377" spans="1:29" s="23" customFormat="1" ht="175.5" customHeight="1">
      <c r="A377" s="486" t="s">
        <v>422</v>
      </c>
      <c r="B377" s="59" t="s">
        <v>1079</v>
      </c>
      <c r="C377" s="59" t="s">
        <v>78</v>
      </c>
      <c r="D377" s="59" t="s">
        <v>171</v>
      </c>
      <c r="E377" s="80"/>
      <c r="F377" s="80"/>
      <c r="G377" s="45"/>
      <c r="H377" s="45"/>
      <c r="I377" s="45"/>
      <c r="J377" s="45"/>
      <c r="K377" s="60">
        <v>0.70879999999999999</v>
      </c>
      <c r="L377" s="60"/>
      <c r="M377" s="60">
        <v>0.87729999999999997</v>
      </c>
      <c r="N377" s="60"/>
      <c r="O377" s="60">
        <v>0.65410000000000001</v>
      </c>
      <c r="P377" s="60"/>
      <c r="Q377" s="61">
        <v>35</v>
      </c>
      <c r="R377" s="61"/>
      <c r="S377" s="59"/>
      <c r="T377" s="62">
        <v>45931</v>
      </c>
      <c r="U377" s="62">
        <v>46022</v>
      </c>
      <c r="V377" s="59" t="s">
        <v>133</v>
      </c>
      <c r="W377" s="59" t="s">
        <v>52</v>
      </c>
      <c r="X377" s="63" t="s">
        <v>689</v>
      </c>
      <c r="Y377" s="63" t="s">
        <v>424</v>
      </c>
      <c r="Z377" s="63"/>
      <c r="AA377" s="63" t="s">
        <v>1298</v>
      </c>
      <c r="AB377" s="65" t="s">
        <v>1300</v>
      </c>
      <c r="AC377" s="487" t="s">
        <v>423</v>
      </c>
    </row>
    <row r="378" spans="1:29" s="23" customFormat="1" ht="175.5" customHeight="1">
      <c r="A378" s="489" t="s">
        <v>422</v>
      </c>
      <c r="B378" s="201" t="s">
        <v>425</v>
      </c>
      <c r="C378" s="201" t="s">
        <v>78</v>
      </c>
      <c r="D378" s="201" t="s">
        <v>171</v>
      </c>
      <c r="E378" s="86"/>
      <c r="F378" s="86"/>
      <c r="G378" s="184"/>
      <c r="H378" s="184"/>
      <c r="I378" s="184"/>
      <c r="J378" s="184"/>
      <c r="K378" s="202">
        <v>0.70879999999999999</v>
      </c>
      <c r="L378" s="202"/>
      <c r="M378" s="202">
        <v>0.87729999999999997</v>
      </c>
      <c r="N378" s="202"/>
      <c r="O378" s="202">
        <v>0.65410000000000001</v>
      </c>
      <c r="P378" s="202"/>
      <c r="Q378" s="203">
        <v>35</v>
      </c>
      <c r="R378" s="203"/>
      <c r="S378" s="201"/>
      <c r="T378" s="204">
        <v>45931</v>
      </c>
      <c r="U378" s="204">
        <v>46022</v>
      </c>
      <c r="V378" s="201" t="s">
        <v>50</v>
      </c>
      <c r="W378" s="201" t="s">
        <v>52</v>
      </c>
      <c r="X378" s="205" t="s">
        <v>689</v>
      </c>
      <c r="Y378" s="205" t="s">
        <v>426</v>
      </c>
      <c r="Z378" s="205"/>
      <c r="AA378" s="181" t="s">
        <v>1385</v>
      </c>
      <c r="AB378" s="207" t="s">
        <v>1301</v>
      </c>
      <c r="AC378" s="490" t="s">
        <v>423</v>
      </c>
    </row>
    <row r="379" spans="1:29" s="23" customFormat="1" ht="175.5" customHeight="1">
      <c r="A379" s="486" t="s">
        <v>422</v>
      </c>
      <c r="B379" s="59" t="s">
        <v>427</v>
      </c>
      <c r="C379" s="59" t="s">
        <v>78</v>
      </c>
      <c r="D379" s="59" t="s">
        <v>171</v>
      </c>
      <c r="E379" s="80"/>
      <c r="F379" s="80"/>
      <c r="G379" s="45"/>
      <c r="H379" s="45"/>
      <c r="I379" s="45"/>
      <c r="J379" s="45"/>
      <c r="K379" s="60">
        <v>1.01</v>
      </c>
      <c r="L379" s="60"/>
      <c r="M379" s="60">
        <v>1.25</v>
      </c>
      <c r="N379" s="60"/>
      <c r="O379" s="60">
        <v>0.93200000000000005</v>
      </c>
      <c r="P379" s="60"/>
      <c r="Q379" s="61">
        <v>35</v>
      </c>
      <c r="R379" s="61"/>
      <c r="S379" s="59"/>
      <c r="T379" s="62">
        <v>45292</v>
      </c>
      <c r="U379" s="62"/>
      <c r="V379" s="59" t="s">
        <v>51</v>
      </c>
      <c r="W379" s="59" t="s">
        <v>52</v>
      </c>
      <c r="X379" s="63" t="s">
        <v>53</v>
      </c>
      <c r="Y379" s="63"/>
      <c r="Z379" s="63"/>
      <c r="AA379" s="63" t="s">
        <v>1297</v>
      </c>
      <c r="AB379" s="63"/>
      <c r="AC379" s="487" t="s">
        <v>423</v>
      </c>
    </row>
    <row r="380" spans="1:29" s="23" customFormat="1" ht="175.5" customHeight="1">
      <c r="A380" s="489" t="s">
        <v>422</v>
      </c>
      <c r="B380" s="201" t="s">
        <v>1267</v>
      </c>
      <c r="C380" s="201" t="s">
        <v>49</v>
      </c>
      <c r="D380" s="201" t="s">
        <v>171</v>
      </c>
      <c r="E380" s="86">
        <v>0.499</v>
      </c>
      <c r="F380" s="86"/>
      <c r="G380" s="184"/>
      <c r="H380" s="184"/>
      <c r="I380" s="184"/>
      <c r="J380" s="184"/>
      <c r="K380" s="202"/>
      <c r="L380" s="202"/>
      <c r="M380" s="202"/>
      <c r="N380" s="202"/>
      <c r="O380" s="202"/>
      <c r="P380" s="202"/>
      <c r="Q380" s="203">
        <v>35</v>
      </c>
      <c r="R380" s="203"/>
      <c r="S380" s="201"/>
      <c r="T380" s="204">
        <v>45931</v>
      </c>
      <c r="U380" s="204">
        <v>46022</v>
      </c>
      <c r="V380" s="201" t="s">
        <v>1268</v>
      </c>
      <c r="W380" s="201" t="s">
        <v>52</v>
      </c>
      <c r="X380" s="205" t="s">
        <v>689</v>
      </c>
      <c r="Y380" s="205" t="s">
        <v>1396</v>
      </c>
      <c r="Z380" s="205"/>
      <c r="AA380" s="205" t="s">
        <v>1304</v>
      </c>
      <c r="AB380" s="205" t="s">
        <v>1397</v>
      </c>
      <c r="AC380" s="490" t="s">
        <v>423</v>
      </c>
    </row>
    <row r="381" spans="1:29" s="23" customFormat="1" ht="175.5" customHeight="1">
      <c r="A381" s="486" t="s">
        <v>422</v>
      </c>
      <c r="B381" s="59" t="s">
        <v>1267</v>
      </c>
      <c r="C381" s="59" t="s">
        <v>77</v>
      </c>
      <c r="D381" s="59" t="s">
        <v>171</v>
      </c>
      <c r="E381" s="80"/>
      <c r="F381" s="80"/>
      <c r="G381" s="45" t="s">
        <v>1394</v>
      </c>
      <c r="H381" s="45"/>
      <c r="I381" s="45" t="s">
        <v>1395</v>
      </c>
      <c r="J381" s="45"/>
      <c r="K381" s="60"/>
      <c r="L381" s="60"/>
      <c r="M381" s="60"/>
      <c r="N381" s="60"/>
      <c r="O381" s="60"/>
      <c r="P381" s="60"/>
      <c r="Q381" s="61">
        <v>35</v>
      </c>
      <c r="R381" s="61"/>
      <c r="S381" s="59"/>
      <c r="T381" s="62">
        <v>45931</v>
      </c>
      <c r="U381" s="62">
        <v>46022</v>
      </c>
      <c r="V381" s="59" t="s">
        <v>1268</v>
      </c>
      <c r="W381" s="59" t="s">
        <v>52</v>
      </c>
      <c r="X381" s="63" t="s">
        <v>689</v>
      </c>
      <c r="Y381" s="63" t="s">
        <v>1396</v>
      </c>
      <c r="Z381" s="63"/>
      <c r="AA381" s="63" t="s">
        <v>1304</v>
      </c>
      <c r="AB381" s="63" t="s">
        <v>1397</v>
      </c>
      <c r="AC381" s="487" t="s">
        <v>423</v>
      </c>
    </row>
    <row r="382" spans="1:29" s="23" customFormat="1" ht="175.5" customHeight="1">
      <c r="A382" s="489" t="s">
        <v>422</v>
      </c>
      <c r="B382" s="201" t="s">
        <v>1267</v>
      </c>
      <c r="C382" s="201" t="s">
        <v>78</v>
      </c>
      <c r="D382" s="201" t="s">
        <v>171</v>
      </c>
      <c r="E382" s="86"/>
      <c r="F382" s="86"/>
      <c r="G382" s="184"/>
      <c r="H382" s="184"/>
      <c r="I382" s="184"/>
      <c r="J382" s="184"/>
      <c r="K382" s="202">
        <v>0.52280000000000004</v>
      </c>
      <c r="L382" s="202"/>
      <c r="M382" s="202">
        <v>0.69130000000000003</v>
      </c>
      <c r="N382" s="202"/>
      <c r="O382" s="202">
        <v>0.46810000000000002</v>
      </c>
      <c r="P382" s="202"/>
      <c r="Q382" s="203">
        <v>35</v>
      </c>
      <c r="R382" s="203"/>
      <c r="S382" s="201"/>
      <c r="T382" s="204">
        <v>45931</v>
      </c>
      <c r="U382" s="204">
        <v>46022</v>
      </c>
      <c r="V382" s="201" t="s">
        <v>1268</v>
      </c>
      <c r="W382" s="201" t="s">
        <v>52</v>
      </c>
      <c r="X382" s="205" t="s">
        <v>689</v>
      </c>
      <c r="Y382" s="205" t="s">
        <v>1396</v>
      </c>
      <c r="Z382" s="205"/>
      <c r="AA382" s="205" t="s">
        <v>1304</v>
      </c>
      <c r="AB382" s="205" t="s">
        <v>1397</v>
      </c>
      <c r="AC382" s="490" t="s">
        <v>423</v>
      </c>
    </row>
    <row r="383" spans="1:29" s="23" customFormat="1" ht="175.5" customHeight="1">
      <c r="A383" s="486" t="s">
        <v>422</v>
      </c>
      <c r="B383" s="59" t="s">
        <v>425</v>
      </c>
      <c r="C383" s="59" t="s">
        <v>49</v>
      </c>
      <c r="D383" s="59" t="s">
        <v>171</v>
      </c>
      <c r="E383" s="80">
        <v>0.63</v>
      </c>
      <c r="F383" s="80"/>
      <c r="G383" s="45"/>
      <c r="H383" s="45"/>
      <c r="I383" s="45"/>
      <c r="J383" s="45"/>
      <c r="K383" s="60"/>
      <c r="L383" s="60"/>
      <c r="M383" s="60"/>
      <c r="N383" s="60"/>
      <c r="O383" s="60"/>
      <c r="P383" s="60"/>
      <c r="Q383" s="61">
        <v>35</v>
      </c>
      <c r="R383" s="61"/>
      <c r="S383" s="59"/>
      <c r="T383" s="62">
        <v>45931</v>
      </c>
      <c r="U383" s="62">
        <v>46022</v>
      </c>
      <c r="V383" s="59" t="s">
        <v>50</v>
      </c>
      <c r="W383" s="59" t="s">
        <v>52</v>
      </c>
      <c r="X383" s="63" t="s">
        <v>689</v>
      </c>
      <c r="Y383" s="63" t="s">
        <v>1398</v>
      </c>
      <c r="Z383" s="63"/>
      <c r="AA383" s="63" t="s">
        <v>1304</v>
      </c>
      <c r="AB383" s="63" t="s">
        <v>1399</v>
      </c>
      <c r="AC383" s="487" t="s">
        <v>423</v>
      </c>
    </row>
    <row r="384" spans="1:29" s="23" customFormat="1" ht="175.5" customHeight="1">
      <c r="A384" s="489" t="s">
        <v>422</v>
      </c>
      <c r="B384" s="201" t="s">
        <v>425</v>
      </c>
      <c r="C384" s="201" t="s">
        <v>77</v>
      </c>
      <c r="D384" s="201" t="s">
        <v>171</v>
      </c>
      <c r="E384" s="86"/>
      <c r="F384" s="86"/>
      <c r="G384" s="184" t="s">
        <v>1400</v>
      </c>
      <c r="H384" s="184"/>
      <c r="I384" s="184" t="s">
        <v>1401</v>
      </c>
      <c r="J384" s="184"/>
      <c r="K384" s="202"/>
      <c r="L384" s="202"/>
      <c r="M384" s="202"/>
      <c r="N384" s="202"/>
      <c r="O384" s="202"/>
      <c r="P384" s="202"/>
      <c r="Q384" s="203">
        <v>35</v>
      </c>
      <c r="R384" s="203"/>
      <c r="S384" s="201"/>
      <c r="T384" s="204">
        <v>45931</v>
      </c>
      <c r="U384" s="204">
        <v>46022</v>
      </c>
      <c r="V384" s="201" t="s">
        <v>50</v>
      </c>
      <c r="W384" s="201" t="s">
        <v>52</v>
      </c>
      <c r="X384" s="205" t="s">
        <v>689</v>
      </c>
      <c r="Y384" s="205" t="s">
        <v>1398</v>
      </c>
      <c r="Z384" s="205"/>
      <c r="AA384" s="205" t="s">
        <v>1304</v>
      </c>
      <c r="AB384" s="205" t="s">
        <v>1399</v>
      </c>
      <c r="AC384" s="490" t="s">
        <v>423</v>
      </c>
    </row>
    <row r="385" spans="1:29" s="23" customFormat="1" ht="175.5" customHeight="1">
      <c r="A385" s="486" t="s">
        <v>422</v>
      </c>
      <c r="B385" s="59" t="s">
        <v>425</v>
      </c>
      <c r="C385" s="59" t="s">
        <v>78</v>
      </c>
      <c r="D385" s="59" t="s">
        <v>171</v>
      </c>
      <c r="E385" s="80"/>
      <c r="F385" s="80"/>
      <c r="G385" s="45"/>
      <c r="H385" s="45"/>
      <c r="I385" s="45"/>
      <c r="J385" s="45"/>
      <c r="K385" s="60">
        <v>0.65380000000000005</v>
      </c>
      <c r="L385" s="60"/>
      <c r="M385" s="60">
        <v>0.82230000000000003</v>
      </c>
      <c r="N385" s="60"/>
      <c r="O385" s="60">
        <v>0.59909999999999997</v>
      </c>
      <c r="P385" s="60"/>
      <c r="Q385" s="61">
        <v>35</v>
      </c>
      <c r="R385" s="61"/>
      <c r="S385" s="59"/>
      <c r="T385" s="62">
        <v>45931</v>
      </c>
      <c r="U385" s="62">
        <v>46022</v>
      </c>
      <c r="V385" s="59" t="s">
        <v>50</v>
      </c>
      <c r="W385" s="59" t="s">
        <v>52</v>
      </c>
      <c r="X385" s="63" t="s">
        <v>689</v>
      </c>
      <c r="Y385" s="63" t="s">
        <v>1398</v>
      </c>
      <c r="Z385" s="63"/>
      <c r="AA385" s="63" t="s">
        <v>1304</v>
      </c>
      <c r="AB385" s="63" t="s">
        <v>1399</v>
      </c>
      <c r="AC385" s="487" t="s">
        <v>423</v>
      </c>
    </row>
    <row r="386" spans="1:29" s="23" customFormat="1" ht="175.5" customHeight="1">
      <c r="A386" s="489" t="s">
        <v>422</v>
      </c>
      <c r="B386" s="201" t="s">
        <v>1402</v>
      </c>
      <c r="C386" s="201" t="s">
        <v>49</v>
      </c>
      <c r="D386" s="201" t="s">
        <v>171</v>
      </c>
      <c r="E386" s="86">
        <v>0.68500000000000005</v>
      </c>
      <c r="F386" s="86"/>
      <c r="G386" s="184"/>
      <c r="H386" s="184"/>
      <c r="I386" s="184"/>
      <c r="J386" s="184"/>
      <c r="K386" s="202"/>
      <c r="L386" s="202"/>
      <c r="M386" s="202"/>
      <c r="N386" s="202"/>
      <c r="O386" s="202"/>
      <c r="P386" s="202"/>
      <c r="Q386" s="203">
        <v>35</v>
      </c>
      <c r="R386" s="203"/>
      <c r="S386" s="201"/>
      <c r="T386" s="204">
        <v>45931</v>
      </c>
      <c r="U386" s="204">
        <v>46022</v>
      </c>
      <c r="V386" s="201" t="s">
        <v>133</v>
      </c>
      <c r="W386" s="201" t="s">
        <v>52</v>
      </c>
      <c r="X386" s="205" t="s">
        <v>689</v>
      </c>
      <c r="Y386" s="205" t="s">
        <v>1403</v>
      </c>
      <c r="Z386" s="205"/>
      <c r="AA386" s="205" t="s">
        <v>1298</v>
      </c>
      <c r="AB386" s="205" t="s">
        <v>1405</v>
      </c>
      <c r="AC386" s="490" t="s">
        <v>423</v>
      </c>
    </row>
    <row r="387" spans="1:29" s="23" customFormat="1" ht="175.5" customHeight="1">
      <c r="A387" s="486" t="s">
        <v>422</v>
      </c>
      <c r="B387" s="59" t="s">
        <v>1402</v>
      </c>
      <c r="C387" s="59" t="s">
        <v>77</v>
      </c>
      <c r="D387" s="59" t="s">
        <v>171</v>
      </c>
      <c r="E387" s="80"/>
      <c r="F387" s="80"/>
      <c r="G387" s="45" t="s">
        <v>1265</v>
      </c>
      <c r="H387" s="45"/>
      <c r="I387" s="45" t="s">
        <v>1266</v>
      </c>
      <c r="J387" s="45"/>
      <c r="K387" s="60"/>
      <c r="L387" s="60"/>
      <c r="M387" s="60"/>
      <c r="N387" s="60"/>
      <c r="O387" s="60"/>
      <c r="P387" s="60"/>
      <c r="Q387" s="61">
        <v>35</v>
      </c>
      <c r="R387" s="61"/>
      <c r="S387" s="59"/>
      <c r="T387" s="62">
        <v>45931</v>
      </c>
      <c r="U387" s="62">
        <v>46022</v>
      </c>
      <c r="V387" s="59" t="s">
        <v>133</v>
      </c>
      <c r="W387" s="59" t="s">
        <v>52</v>
      </c>
      <c r="X387" s="63" t="s">
        <v>689</v>
      </c>
      <c r="Y387" s="63" t="s">
        <v>1403</v>
      </c>
      <c r="Z387" s="63"/>
      <c r="AA387" s="63" t="s">
        <v>1298</v>
      </c>
      <c r="AB387" s="63" t="s">
        <v>1405</v>
      </c>
      <c r="AC387" s="487" t="s">
        <v>423</v>
      </c>
    </row>
    <row r="388" spans="1:29" s="23" customFormat="1" ht="175.5" customHeight="1">
      <c r="A388" s="489" t="s">
        <v>422</v>
      </c>
      <c r="B388" s="201" t="s">
        <v>1402</v>
      </c>
      <c r="C388" s="201" t="s">
        <v>78</v>
      </c>
      <c r="D388" s="201" t="s">
        <v>171</v>
      </c>
      <c r="E388" s="86"/>
      <c r="F388" s="86"/>
      <c r="G388" s="184"/>
      <c r="H388" s="184"/>
      <c r="I388" s="184"/>
      <c r="J388" s="184"/>
      <c r="K388" s="202">
        <v>0.70879999999999999</v>
      </c>
      <c r="L388" s="202"/>
      <c r="M388" s="202">
        <v>0.87729999999999997</v>
      </c>
      <c r="N388" s="202"/>
      <c r="O388" s="202">
        <v>0.65410000000000001</v>
      </c>
      <c r="P388" s="202"/>
      <c r="Q388" s="203">
        <v>35</v>
      </c>
      <c r="R388" s="203"/>
      <c r="S388" s="201"/>
      <c r="T388" s="204">
        <v>45931</v>
      </c>
      <c r="U388" s="204">
        <v>46022</v>
      </c>
      <c r="V388" s="201" t="s">
        <v>133</v>
      </c>
      <c r="W388" s="201" t="s">
        <v>52</v>
      </c>
      <c r="X388" s="205" t="s">
        <v>689</v>
      </c>
      <c r="Y388" s="205" t="s">
        <v>1403</v>
      </c>
      <c r="Z388" s="205"/>
      <c r="AA388" s="205" t="s">
        <v>1298</v>
      </c>
      <c r="AB388" s="205" t="s">
        <v>1405</v>
      </c>
      <c r="AC388" s="490" t="s">
        <v>423</v>
      </c>
    </row>
    <row r="389" spans="1:29" s="23" customFormat="1" ht="175.5" customHeight="1">
      <c r="A389" s="486" t="s">
        <v>422</v>
      </c>
      <c r="B389" s="59" t="s">
        <v>1269</v>
      </c>
      <c r="C389" s="59" t="s">
        <v>49</v>
      </c>
      <c r="D389" s="59" t="s">
        <v>171</v>
      </c>
      <c r="E389" s="80">
        <v>0.499</v>
      </c>
      <c r="F389" s="80"/>
      <c r="G389" s="45"/>
      <c r="H389" s="45"/>
      <c r="I389" s="45"/>
      <c r="J389" s="45"/>
      <c r="K389" s="60"/>
      <c r="L389" s="60"/>
      <c r="M389" s="60"/>
      <c r="N389" s="60"/>
      <c r="O389" s="60"/>
      <c r="P389" s="60"/>
      <c r="Q389" s="61">
        <v>35</v>
      </c>
      <c r="R389" s="61"/>
      <c r="S389" s="59"/>
      <c r="T389" s="62">
        <v>45931</v>
      </c>
      <c r="U389" s="62">
        <v>46022</v>
      </c>
      <c r="V389" s="59" t="s">
        <v>133</v>
      </c>
      <c r="W389" s="59" t="s">
        <v>52</v>
      </c>
      <c r="X389" s="63" t="s">
        <v>689</v>
      </c>
      <c r="Y389" s="63" t="s">
        <v>1396</v>
      </c>
      <c r="Z389" s="63"/>
      <c r="AA389" s="63" t="s">
        <v>1304</v>
      </c>
      <c r="AB389" s="63" t="s">
        <v>1445</v>
      </c>
      <c r="AC389" s="487" t="s">
        <v>423</v>
      </c>
    </row>
    <row r="390" spans="1:29" s="23" customFormat="1" ht="175.5" customHeight="1">
      <c r="A390" s="489" t="s">
        <v>422</v>
      </c>
      <c r="B390" s="201" t="s">
        <v>1269</v>
      </c>
      <c r="C390" s="201" t="s">
        <v>77</v>
      </c>
      <c r="D390" s="201" t="s">
        <v>171</v>
      </c>
      <c r="E390" s="86"/>
      <c r="F390" s="86"/>
      <c r="G390" s="184" t="s">
        <v>1394</v>
      </c>
      <c r="H390" s="184"/>
      <c r="I390" s="184" t="s">
        <v>1395</v>
      </c>
      <c r="J390" s="184"/>
      <c r="K390" s="202"/>
      <c r="L390" s="202"/>
      <c r="M390" s="202"/>
      <c r="N390" s="202"/>
      <c r="O390" s="202"/>
      <c r="P390" s="202"/>
      <c r="Q390" s="203">
        <v>35</v>
      </c>
      <c r="R390" s="203"/>
      <c r="S390" s="201"/>
      <c r="T390" s="204">
        <v>45931</v>
      </c>
      <c r="U390" s="204">
        <v>46022</v>
      </c>
      <c r="V390" s="201" t="s">
        <v>133</v>
      </c>
      <c r="W390" s="201" t="s">
        <v>52</v>
      </c>
      <c r="X390" s="205" t="s">
        <v>689</v>
      </c>
      <c r="Y390" s="205" t="s">
        <v>1396</v>
      </c>
      <c r="Z390" s="205"/>
      <c r="AA390" s="205" t="s">
        <v>1304</v>
      </c>
      <c r="AB390" s="205" t="s">
        <v>1445</v>
      </c>
      <c r="AC390" s="490" t="s">
        <v>423</v>
      </c>
    </row>
    <row r="391" spans="1:29" s="23" customFormat="1" ht="175.5" customHeight="1">
      <c r="A391" s="486" t="s">
        <v>422</v>
      </c>
      <c r="B391" s="59" t="s">
        <v>1269</v>
      </c>
      <c r="C391" s="59" t="s">
        <v>78</v>
      </c>
      <c r="D391" s="59" t="s">
        <v>171</v>
      </c>
      <c r="E391" s="80"/>
      <c r="F391" s="80"/>
      <c r="G391" s="45"/>
      <c r="H391" s="45"/>
      <c r="I391" s="45"/>
      <c r="J391" s="45"/>
      <c r="K391" s="60">
        <v>0.52280000000000004</v>
      </c>
      <c r="L391" s="60"/>
      <c r="M391" s="60">
        <v>0.69130000000000003</v>
      </c>
      <c r="N391" s="60"/>
      <c r="O391" s="60">
        <v>0.46810000000000002</v>
      </c>
      <c r="P391" s="60"/>
      <c r="Q391" s="61">
        <v>35</v>
      </c>
      <c r="R391" s="61"/>
      <c r="S391" s="59"/>
      <c r="T391" s="62">
        <v>45931</v>
      </c>
      <c r="U391" s="62">
        <v>46022</v>
      </c>
      <c r="V391" s="59" t="s">
        <v>133</v>
      </c>
      <c r="W391" s="59" t="s">
        <v>52</v>
      </c>
      <c r="X391" s="63" t="s">
        <v>689</v>
      </c>
      <c r="Y391" s="63" t="s">
        <v>1396</v>
      </c>
      <c r="Z391" s="63"/>
      <c r="AA391" s="63" t="s">
        <v>1304</v>
      </c>
      <c r="AB391" s="63" t="s">
        <v>1445</v>
      </c>
      <c r="AC391" s="487" t="s">
        <v>423</v>
      </c>
    </row>
    <row r="392" spans="1:29" s="23" customFormat="1" ht="175.5" customHeight="1">
      <c r="A392" s="489" t="s">
        <v>430</v>
      </c>
      <c r="B392" s="85" t="s">
        <v>1077</v>
      </c>
      <c r="C392" s="85" t="s">
        <v>49</v>
      </c>
      <c r="D392" s="85" t="s">
        <v>171</v>
      </c>
      <c r="E392" s="86">
        <v>0.68500000000000005</v>
      </c>
      <c r="F392" s="86"/>
      <c r="G392" s="184"/>
      <c r="H392" s="184"/>
      <c r="I392" s="184"/>
      <c r="J392" s="184"/>
      <c r="K392" s="87"/>
      <c r="L392" s="87"/>
      <c r="M392" s="87"/>
      <c r="N392" s="87"/>
      <c r="O392" s="87"/>
      <c r="P392" s="87"/>
      <c r="Q392" s="88">
        <v>35</v>
      </c>
      <c r="R392" s="88"/>
      <c r="S392" s="85"/>
      <c r="T392" s="89">
        <v>45931</v>
      </c>
      <c r="U392" s="89">
        <v>46022</v>
      </c>
      <c r="V392" s="85" t="s">
        <v>133</v>
      </c>
      <c r="W392" s="85" t="s">
        <v>52</v>
      </c>
      <c r="X392" s="90" t="s">
        <v>689</v>
      </c>
      <c r="Y392" s="90" t="s">
        <v>424</v>
      </c>
      <c r="Z392" s="90"/>
      <c r="AA392" s="208" t="s">
        <v>1298</v>
      </c>
      <c r="AB392" s="171" t="s">
        <v>1293</v>
      </c>
      <c r="AC392" s="490" t="s">
        <v>423</v>
      </c>
    </row>
    <row r="393" spans="1:29" s="23" customFormat="1" ht="175.5" customHeight="1">
      <c r="A393" s="486" t="s">
        <v>430</v>
      </c>
      <c r="B393" s="34" t="s">
        <v>1078</v>
      </c>
      <c r="C393" s="34" t="s">
        <v>49</v>
      </c>
      <c r="D393" s="34" t="s">
        <v>171</v>
      </c>
      <c r="E393" s="80">
        <v>0.68500000000000005</v>
      </c>
      <c r="F393" s="80"/>
      <c r="G393" s="45"/>
      <c r="H393" s="45"/>
      <c r="I393" s="45"/>
      <c r="J393" s="45"/>
      <c r="K393" s="35"/>
      <c r="L393" s="35"/>
      <c r="M393" s="35"/>
      <c r="N393" s="35"/>
      <c r="O393" s="35"/>
      <c r="P393" s="35"/>
      <c r="Q393" s="38">
        <v>35</v>
      </c>
      <c r="R393" s="38"/>
      <c r="S393" s="34"/>
      <c r="T393" s="39">
        <v>45931</v>
      </c>
      <c r="U393" s="39">
        <v>46022</v>
      </c>
      <c r="V393" s="34" t="s">
        <v>133</v>
      </c>
      <c r="W393" s="34" t="s">
        <v>52</v>
      </c>
      <c r="X393" s="42" t="s">
        <v>689</v>
      </c>
      <c r="Y393" s="42" t="s">
        <v>424</v>
      </c>
      <c r="Z393" s="42"/>
      <c r="AA393" s="44" t="s">
        <v>1298</v>
      </c>
      <c r="AB393" s="40" t="s">
        <v>1294</v>
      </c>
      <c r="AC393" s="487" t="s">
        <v>423</v>
      </c>
    </row>
    <row r="394" spans="1:29" s="23" customFormat="1" ht="175.5" customHeight="1">
      <c r="A394" s="489" t="s">
        <v>430</v>
      </c>
      <c r="B394" s="85" t="s">
        <v>1079</v>
      </c>
      <c r="C394" s="85" t="s">
        <v>49</v>
      </c>
      <c r="D394" s="85" t="s">
        <v>171</v>
      </c>
      <c r="E394" s="86">
        <v>0.68500000000000005</v>
      </c>
      <c r="F394" s="86"/>
      <c r="G394" s="184"/>
      <c r="H394" s="184"/>
      <c r="I394" s="184"/>
      <c r="J394" s="184"/>
      <c r="K394" s="87"/>
      <c r="L394" s="87"/>
      <c r="M394" s="87"/>
      <c r="N394" s="87"/>
      <c r="O394" s="87"/>
      <c r="P394" s="87"/>
      <c r="Q394" s="88">
        <v>35</v>
      </c>
      <c r="R394" s="88"/>
      <c r="S394" s="85"/>
      <c r="T394" s="89">
        <v>45931</v>
      </c>
      <c r="U394" s="89">
        <v>46022</v>
      </c>
      <c r="V394" s="85" t="s">
        <v>133</v>
      </c>
      <c r="W394" s="85" t="s">
        <v>52</v>
      </c>
      <c r="X394" s="90" t="s">
        <v>689</v>
      </c>
      <c r="Y394" s="90" t="s">
        <v>424</v>
      </c>
      <c r="Z394" s="90"/>
      <c r="AA394" s="208" t="s">
        <v>1298</v>
      </c>
      <c r="AB394" s="171" t="s">
        <v>1295</v>
      </c>
      <c r="AC394" s="490" t="s">
        <v>423</v>
      </c>
    </row>
    <row r="395" spans="1:29" s="23" customFormat="1" ht="175.5" customHeight="1">
      <c r="A395" s="486" t="s">
        <v>430</v>
      </c>
      <c r="B395" s="34" t="s">
        <v>425</v>
      </c>
      <c r="C395" s="34" t="s">
        <v>49</v>
      </c>
      <c r="D395" s="34" t="s">
        <v>171</v>
      </c>
      <c r="E395" s="80">
        <v>0.68500000000000005</v>
      </c>
      <c r="F395" s="80"/>
      <c r="G395" s="45"/>
      <c r="H395" s="45"/>
      <c r="I395" s="45"/>
      <c r="J395" s="45"/>
      <c r="K395" s="35"/>
      <c r="L395" s="35"/>
      <c r="M395" s="35"/>
      <c r="N395" s="35"/>
      <c r="O395" s="35"/>
      <c r="P395" s="35"/>
      <c r="Q395" s="38">
        <v>35</v>
      </c>
      <c r="R395" s="38"/>
      <c r="S395" s="34"/>
      <c r="T395" s="39">
        <v>45931</v>
      </c>
      <c r="U395" s="39">
        <v>46022</v>
      </c>
      <c r="V395" s="34" t="s">
        <v>50</v>
      </c>
      <c r="W395" s="34" t="s">
        <v>52</v>
      </c>
      <c r="X395" s="42" t="s">
        <v>689</v>
      </c>
      <c r="Y395" s="42" t="s">
        <v>426</v>
      </c>
      <c r="Z395" s="42"/>
      <c r="AA395" s="44" t="s">
        <v>1385</v>
      </c>
      <c r="AB395" s="40" t="s">
        <v>1296</v>
      </c>
      <c r="AC395" s="487" t="s">
        <v>423</v>
      </c>
    </row>
    <row r="396" spans="1:29" s="23" customFormat="1" ht="175.5" customHeight="1">
      <c r="A396" s="489" t="s">
        <v>430</v>
      </c>
      <c r="B396" s="85" t="s">
        <v>427</v>
      </c>
      <c r="C396" s="85" t="s">
        <v>49</v>
      </c>
      <c r="D396" s="85" t="s">
        <v>171</v>
      </c>
      <c r="E396" s="86">
        <v>0.97599999999999998</v>
      </c>
      <c r="F396" s="86"/>
      <c r="G396" s="184"/>
      <c r="H396" s="184"/>
      <c r="I396" s="184"/>
      <c r="J396" s="184"/>
      <c r="K396" s="87"/>
      <c r="L396" s="87"/>
      <c r="M396" s="87"/>
      <c r="N396" s="87"/>
      <c r="O396" s="87"/>
      <c r="P396" s="87"/>
      <c r="Q396" s="88">
        <v>35</v>
      </c>
      <c r="R396" s="88"/>
      <c r="S396" s="85"/>
      <c r="T396" s="89">
        <v>45292</v>
      </c>
      <c r="U396" s="89"/>
      <c r="V396" s="85" t="s">
        <v>51</v>
      </c>
      <c r="W396" s="85" t="s">
        <v>52</v>
      </c>
      <c r="X396" s="90" t="s">
        <v>53</v>
      </c>
      <c r="Y396" s="90"/>
      <c r="Z396" s="90"/>
      <c r="AA396" s="208" t="s">
        <v>1297</v>
      </c>
      <c r="AB396" s="209"/>
      <c r="AC396" s="490" t="s">
        <v>423</v>
      </c>
    </row>
    <row r="397" spans="1:29" s="23" customFormat="1" ht="175.5" customHeight="1">
      <c r="A397" s="486" t="s">
        <v>430</v>
      </c>
      <c r="B397" s="34" t="s">
        <v>1077</v>
      </c>
      <c r="C397" s="34" t="s">
        <v>77</v>
      </c>
      <c r="D397" s="34" t="s">
        <v>171</v>
      </c>
      <c r="E397" s="80"/>
      <c r="F397" s="80"/>
      <c r="G397" s="45" t="s">
        <v>1265</v>
      </c>
      <c r="H397" s="45"/>
      <c r="I397" s="45" t="s">
        <v>1266</v>
      </c>
      <c r="J397" s="45"/>
      <c r="K397" s="35"/>
      <c r="L397" s="35"/>
      <c r="M397" s="35"/>
      <c r="N397" s="35"/>
      <c r="O397" s="35"/>
      <c r="P397" s="35"/>
      <c r="Q397" s="38">
        <v>35</v>
      </c>
      <c r="R397" s="38"/>
      <c r="S397" s="34"/>
      <c r="T397" s="39">
        <v>45931</v>
      </c>
      <c r="U397" s="39">
        <v>46022</v>
      </c>
      <c r="V397" s="34" t="s">
        <v>133</v>
      </c>
      <c r="W397" s="34" t="s">
        <v>52</v>
      </c>
      <c r="X397" s="42" t="s">
        <v>689</v>
      </c>
      <c r="Y397" s="42" t="s">
        <v>424</v>
      </c>
      <c r="Z397" s="42"/>
      <c r="AA397" s="44" t="s">
        <v>1298</v>
      </c>
      <c r="AB397" s="40" t="s">
        <v>1293</v>
      </c>
      <c r="AC397" s="487" t="s">
        <v>423</v>
      </c>
    </row>
    <row r="398" spans="1:29" ht="175.5" customHeight="1">
      <c r="A398" s="489" t="s">
        <v>430</v>
      </c>
      <c r="B398" s="85" t="s">
        <v>1078</v>
      </c>
      <c r="C398" s="85" t="s">
        <v>77</v>
      </c>
      <c r="D398" s="85" t="s">
        <v>171</v>
      </c>
      <c r="E398" s="86"/>
      <c r="F398" s="86"/>
      <c r="G398" s="184" t="s">
        <v>1265</v>
      </c>
      <c r="H398" s="184"/>
      <c r="I398" s="184" t="s">
        <v>1266</v>
      </c>
      <c r="J398" s="184"/>
      <c r="K398" s="87"/>
      <c r="L398" s="87"/>
      <c r="M398" s="87"/>
      <c r="N398" s="87"/>
      <c r="O398" s="87"/>
      <c r="P398" s="87"/>
      <c r="Q398" s="88">
        <v>35</v>
      </c>
      <c r="R398" s="88"/>
      <c r="S398" s="85"/>
      <c r="T398" s="89">
        <v>45931</v>
      </c>
      <c r="U398" s="89">
        <v>46022</v>
      </c>
      <c r="V398" s="85" t="s">
        <v>133</v>
      </c>
      <c r="W398" s="85" t="s">
        <v>52</v>
      </c>
      <c r="X398" s="90" t="s">
        <v>689</v>
      </c>
      <c r="Y398" s="90" t="s">
        <v>424</v>
      </c>
      <c r="Z398" s="90"/>
      <c r="AA398" s="208" t="s">
        <v>1298</v>
      </c>
      <c r="AB398" s="171" t="s">
        <v>1299</v>
      </c>
      <c r="AC398" s="490" t="s">
        <v>423</v>
      </c>
    </row>
    <row r="399" spans="1:29" ht="175.5" customHeight="1">
      <c r="A399" s="486" t="s">
        <v>430</v>
      </c>
      <c r="B399" s="34" t="s">
        <v>1079</v>
      </c>
      <c r="C399" s="34" t="s">
        <v>77</v>
      </c>
      <c r="D399" s="34" t="s">
        <v>171</v>
      </c>
      <c r="E399" s="80"/>
      <c r="F399" s="80"/>
      <c r="G399" s="45" t="s">
        <v>1265</v>
      </c>
      <c r="H399" s="45"/>
      <c r="I399" s="45" t="s">
        <v>1266</v>
      </c>
      <c r="J399" s="45"/>
      <c r="K399" s="35"/>
      <c r="L399" s="35"/>
      <c r="M399" s="35"/>
      <c r="N399" s="35"/>
      <c r="O399" s="35"/>
      <c r="P399" s="35"/>
      <c r="Q399" s="38">
        <v>35</v>
      </c>
      <c r="R399" s="38"/>
      <c r="S399" s="34"/>
      <c r="T399" s="39">
        <v>45931</v>
      </c>
      <c r="U399" s="39">
        <v>46022</v>
      </c>
      <c r="V399" s="34" t="s">
        <v>133</v>
      </c>
      <c r="W399" s="34" t="s">
        <v>52</v>
      </c>
      <c r="X399" s="42" t="s">
        <v>689</v>
      </c>
      <c r="Y399" s="42" t="s">
        <v>424</v>
      </c>
      <c r="Z399" s="42"/>
      <c r="AA399" s="44" t="s">
        <v>1298</v>
      </c>
      <c r="AB399" s="40" t="s">
        <v>1300</v>
      </c>
      <c r="AC399" s="487" t="s">
        <v>423</v>
      </c>
    </row>
    <row r="400" spans="1:29" ht="175.5" customHeight="1">
      <c r="A400" s="489" t="s">
        <v>430</v>
      </c>
      <c r="B400" s="85" t="s">
        <v>425</v>
      </c>
      <c r="C400" s="85" t="s">
        <v>77</v>
      </c>
      <c r="D400" s="85" t="s">
        <v>171</v>
      </c>
      <c r="E400" s="86"/>
      <c r="F400" s="86"/>
      <c r="G400" s="184" t="s">
        <v>1265</v>
      </c>
      <c r="H400" s="184"/>
      <c r="I400" s="184" t="s">
        <v>1266</v>
      </c>
      <c r="J400" s="184"/>
      <c r="K400" s="87"/>
      <c r="L400" s="87"/>
      <c r="M400" s="87"/>
      <c r="N400" s="87"/>
      <c r="O400" s="87"/>
      <c r="P400" s="87"/>
      <c r="Q400" s="88">
        <v>35</v>
      </c>
      <c r="R400" s="88"/>
      <c r="S400" s="85"/>
      <c r="T400" s="89">
        <v>45931</v>
      </c>
      <c r="U400" s="89">
        <v>46022</v>
      </c>
      <c r="V400" s="85" t="s">
        <v>50</v>
      </c>
      <c r="W400" s="85" t="s">
        <v>52</v>
      </c>
      <c r="X400" s="90" t="s">
        <v>689</v>
      </c>
      <c r="Y400" s="90" t="s">
        <v>426</v>
      </c>
      <c r="Z400" s="90"/>
      <c r="AA400" s="208" t="s">
        <v>1385</v>
      </c>
      <c r="AB400" s="171" t="s">
        <v>1301</v>
      </c>
      <c r="AC400" s="490" t="s">
        <v>423</v>
      </c>
    </row>
    <row r="401" spans="1:29" ht="175.5" customHeight="1">
      <c r="A401" s="486" t="s">
        <v>430</v>
      </c>
      <c r="B401" s="34" t="s">
        <v>427</v>
      </c>
      <c r="C401" s="34" t="s">
        <v>77</v>
      </c>
      <c r="D401" s="34" t="s">
        <v>171</v>
      </c>
      <c r="E401" s="80"/>
      <c r="F401" s="80"/>
      <c r="G401" s="45" t="s">
        <v>428</v>
      </c>
      <c r="H401" s="45"/>
      <c r="I401" s="45" t="s">
        <v>429</v>
      </c>
      <c r="J401" s="45"/>
      <c r="K401" s="35"/>
      <c r="L401" s="35"/>
      <c r="M401" s="35"/>
      <c r="N401" s="35"/>
      <c r="O401" s="35"/>
      <c r="P401" s="35"/>
      <c r="Q401" s="38">
        <v>35</v>
      </c>
      <c r="R401" s="38"/>
      <c r="S401" s="34"/>
      <c r="T401" s="39">
        <v>45292</v>
      </c>
      <c r="U401" s="39"/>
      <c r="V401" s="34" t="s">
        <v>51</v>
      </c>
      <c r="W401" s="34" t="s">
        <v>52</v>
      </c>
      <c r="X401" s="42" t="s">
        <v>53</v>
      </c>
      <c r="Y401" s="42"/>
      <c r="Z401" s="42"/>
      <c r="AA401" s="44" t="s">
        <v>1297</v>
      </c>
      <c r="AB401" s="42"/>
      <c r="AC401" s="487" t="s">
        <v>423</v>
      </c>
    </row>
    <row r="402" spans="1:29" ht="175.5" customHeight="1">
      <c r="A402" s="489" t="s">
        <v>430</v>
      </c>
      <c r="B402" s="85" t="s">
        <v>1077</v>
      </c>
      <c r="C402" s="85" t="s">
        <v>78</v>
      </c>
      <c r="D402" s="85" t="s">
        <v>171</v>
      </c>
      <c r="E402" s="86"/>
      <c r="F402" s="86"/>
      <c r="G402" s="184"/>
      <c r="H402" s="184"/>
      <c r="I402" s="184"/>
      <c r="J402" s="184"/>
      <c r="K402" s="87">
        <v>0.70879999999999999</v>
      </c>
      <c r="L402" s="87"/>
      <c r="M402" s="87">
        <v>0.87729999999999997</v>
      </c>
      <c r="N402" s="87"/>
      <c r="O402" s="87">
        <v>0.65410000000000001</v>
      </c>
      <c r="P402" s="87"/>
      <c r="Q402" s="88">
        <v>35</v>
      </c>
      <c r="R402" s="88"/>
      <c r="S402" s="85"/>
      <c r="T402" s="89">
        <v>45931</v>
      </c>
      <c r="U402" s="89">
        <v>46022</v>
      </c>
      <c r="V402" s="85" t="s">
        <v>133</v>
      </c>
      <c r="W402" s="85" t="s">
        <v>52</v>
      </c>
      <c r="X402" s="90" t="s">
        <v>689</v>
      </c>
      <c r="Y402" s="90" t="s">
        <v>424</v>
      </c>
      <c r="Z402" s="90"/>
      <c r="AA402" s="208" t="s">
        <v>1298</v>
      </c>
      <c r="AB402" s="171" t="s">
        <v>1293</v>
      </c>
      <c r="AC402" s="490" t="s">
        <v>423</v>
      </c>
    </row>
    <row r="403" spans="1:29" ht="175.5" customHeight="1">
      <c r="A403" s="486" t="s">
        <v>430</v>
      </c>
      <c r="B403" s="34" t="s">
        <v>1078</v>
      </c>
      <c r="C403" s="34" t="s">
        <v>78</v>
      </c>
      <c r="D403" s="34" t="s">
        <v>171</v>
      </c>
      <c r="E403" s="80"/>
      <c r="F403" s="80"/>
      <c r="G403" s="45"/>
      <c r="H403" s="45"/>
      <c r="I403" s="45"/>
      <c r="J403" s="45"/>
      <c r="K403" s="35">
        <v>0.70879999999999999</v>
      </c>
      <c r="L403" s="35"/>
      <c r="M403" s="35">
        <v>0.87729999999999997</v>
      </c>
      <c r="N403" s="35"/>
      <c r="O403" s="35">
        <v>0.65410000000000001</v>
      </c>
      <c r="P403" s="35"/>
      <c r="Q403" s="38">
        <v>35</v>
      </c>
      <c r="R403" s="38"/>
      <c r="S403" s="34"/>
      <c r="T403" s="39">
        <v>45931</v>
      </c>
      <c r="U403" s="39">
        <v>46022</v>
      </c>
      <c r="V403" s="34" t="s">
        <v>133</v>
      </c>
      <c r="W403" s="34" t="s">
        <v>52</v>
      </c>
      <c r="X403" s="42" t="s">
        <v>689</v>
      </c>
      <c r="Y403" s="42" t="s">
        <v>424</v>
      </c>
      <c r="Z403" s="42"/>
      <c r="AA403" s="44" t="s">
        <v>1298</v>
      </c>
      <c r="AB403" s="40" t="s">
        <v>1299</v>
      </c>
      <c r="AC403" s="487" t="s">
        <v>423</v>
      </c>
    </row>
    <row r="404" spans="1:29" ht="175.5" customHeight="1">
      <c r="A404" s="489" t="s">
        <v>430</v>
      </c>
      <c r="B404" s="85" t="s">
        <v>1079</v>
      </c>
      <c r="C404" s="85" t="s">
        <v>78</v>
      </c>
      <c r="D404" s="85" t="s">
        <v>171</v>
      </c>
      <c r="E404" s="86"/>
      <c r="F404" s="86"/>
      <c r="G404" s="184"/>
      <c r="H404" s="184"/>
      <c r="I404" s="184"/>
      <c r="J404" s="184"/>
      <c r="K404" s="87">
        <v>0.70879999999999999</v>
      </c>
      <c r="L404" s="87"/>
      <c r="M404" s="87">
        <v>0.87729999999999997</v>
      </c>
      <c r="N404" s="87"/>
      <c r="O404" s="87">
        <v>0.65410000000000001</v>
      </c>
      <c r="P404" s="87"/>
      <c r="Q404" s="88">
        <v>35</v>
      </c>
      <c r="R404" s="88"/>
      <c r="S404" s="85"/>
      <c r="T404" s="89">
        <v>45931</v>
      </c>
      <c r="U404" s="89">
        <v>46022</v>
      </c>
      <c r="V404" s="85" t="s">
        <v>133</v>
      </c>
      <c r="W404" s="85" t="s">
        <v>52</v>
      </c>
      <c r="X404" s="90" t="s">
        <v>689</v>
      </c>
      <c r="Y404" s="90" t="s">
        <v>424</v>
      </c>
      <c r="Z404" s="90"/>
      <c r="AA404" s="208" t="s">
        <v>1298</v>
      </c>
      <c r="AB404" s="180" t="s">
        <v>1300</v>
      </c>
      <c r="AC404" s="490" t="s">
        <v>423</v>
      </c>
    </row>
    <row r="405" spans="1:29" ht="175.5" customHeight="1">
      <c r="A405" s="486" t="s">
        <v>430</v>
      </c>
      <c r="B405" s="34" t="s">
        <v>425</v>
      </c>
      <c r="C405" s="34" t="s">
        <v>78</v>
      </c>
      <c r="D405" s="34" t="s">
        <v>171</v>
      </c>
      <c r="E405" s="80"/>
      <c r="F405" s="80"/>
      <c r="G405" s="45"/>
      <c r="H405" s="45"/>
      <c r="I405" s="45"/>
      <c r="J405" s="45"/>
      <c r="K405" s="35">
        <v>0.70879999999999999</v>
      </c>
      <c r="L405" s="35"/>
      <c r="M405" s="35">
        <v>0.87729999999999997</v>
      </c>
      <c r="N405" s="35"/>
      <c r="O405" s="35">
        <v>0.65410000000000001</v>
      </c>
      <c r="P405" s="35"/>
      <c r="Q405" s="38">
        <v>35</v>
      </c>
      <c r="R405" s="38"/>
      <c r="S405" s="34"/>
      <c r="T405" s="39">
        <v>45931</v>
      </c>
      <c r="U405" s="39">
        <v>46022</v>
      </c>
      <c r="V405" s="34" t="s">
        <v>50</v>
      </c>
      <c r="W405" s="34" t="s">
        <v>52</v>
      </c>
      <c r="X405" s="34" t="s">
        <v>689</v>
      </c>
      <c r="Y405" s="42" t="s">
        <v>426</v>
      </c>
      <c r="Z405" s="42"/>
      <c r="AA405" s="44" t="s">
        <v>1385</v>
      </c>
      <c r="AB405" s="40" t="s">
        <v>1301</v>
      </c>
      <c r="AC405" s="487" t="s">
        <v>423</v>
      </c>
    </row>
    <row r="406" spans="1:29" ht="175.5" customHeight="1">
      <c r="A406" s="489" t="s">
        <v>430</v>
      </c>
      <c r="B406" s="85" t="s">
        <v>427</v>
      </c>
      <c r="C406" s="85" t="s">
        <v>78</v>
      </c>
      <c r="D406" s="85" t="s">
        <v>171</v>
      </c>
      <c r="E406" s="86"/>
      <c r="F406" s="86"/>
      <c r="G406" s="184"/>
      <c r="H406" s="184"/>
      <c r="I406" s="184"/>
      <c r="J406" s="184"/>
      <c r="K406" s="87">
        <v>1.01</v>
      </c>
      <c r="L406" s="87"/>
      <c r="M406" s="87">
        <v>1.25</v>
      </c>
      <c r="N406" s="87"/>
      <c r="O406" s="87">
        <v>0.93200000000000005</v>
      </c>
      <c r="P406" s="87"/>
      <c r="Q406" s="88">
        <v>35</v>
      </c>
      <c r="R406" s="88"/>
      <c r="S406" s="85"/>
      <c r="T406" s="89">
        <v>45292</v>
      </c>
      <c r="U406" s="89"/>
      <c r="V406" s="85" t="s">
        <v>51</v>
      </c>
      <c r="W406" s="85" t="s">
        <v>52</v>
      </c>
      <c r="X406" s="90" t="s">
        <v>53</v>
      </c>
      <c r="Y406" s="90"/>
      <c r="Z406" s="90"/>
      <c r="AA406" s="90" t="s">
        <v>1297</v>
      </c>
      <c r="AB406" s="90"/>
      <c r="AC406" s="490" t="s">
        <v>423</v>
      </c>
    </row>
    <row r="407" spans="1:29" ht="175.5" customHeight="1">
      <c r="A407" s="486" t="s">
        <v>430</v>
      </c>
      <c r="B407" s="34" t="s">
        <v>425</v>
      </c>
      <c r="C407" s="34" t="s">
        <v>49</v>
      </c>
      <c r="D407" s="34" t="s">
        <v>50</v>
      </c>
      <c r="E407" s="80">
        <v>0.53</v>
      </c>
      <c r="F407" s="80"/>
      <c r="G407" s="45"/>
      <c r="H407" s="45"/>
      <c r="I407" s="45"/>
      <c r="J407" s="45"/>
      <c r="K407" s="35"/>
      <c r="L407" s="35"/>
      <c r="M407" s="35"/>
      <c r="N407" s="35"/>
      <c r="O407" s="35"/>
      <c r="P407" s="35"/>
      <c r="Q407" s="38">
        <v>35</v>
      </c>
      <c r="R407" s="38"/>
      <c r="S407" s="34"/>
      <c r="T407" s="39">
        <v>45931</v>
      </c>
      <c r="U407" s="39">
        <v>46022</v>
      </c>
      <c r="V407" s="34" t="s">
        <v>50</v>
      </c>
      <c r="W407" s="34" t="s">
        <v>52</v>
      </c>
      <c r="X407" s="42" t="s">
        <v>689</v>
      </c>
      <c r="Y407" s="42" t="s">
        <v>1386</v>
      </c>
      <c r="Z407" s="42"/>
      <c r="AA407" s="42" t="s">
        <v>1387</v>
      </c>
      <c r="AB407" s="42" t="s">
        <v>1388</v>
      </c>
      <c r="AC407" s="487" t="s">
        <v>423</v>
      </c>
    </row>
    <row r="408" spans="1:29" ht="175.5" customHeight="1">
      <c r="A408" s="489" t="s">
        <v>430</v>
      </c>
      <c r="B408" s="85" t="s">
        <v>1267</v>
      </c>
      <c r="C408" s="85" t="s">
        <v>49</v>
      </c>
      <c r="D408" s="85" t="s">
        <v>50</v>
      </c>
      <c r="E408" s="86">
        <v>0.499</v>
      </c>
      <c r="F408" s="86"/>
      <c r="G408" s="184"/>
      <c r="H408" s="184"/>
      <c r="I408" s="184"/>
      <c r="J408" s="184"/>
      <c r="K408" s="87"/>
      <c r="L408" s="87"/>
      <c r="M408" s="87"/>
      <c r="N408" s="87"/>
      <c r="O408" s="87"/>
      <c r="P408" s="87"/>
      <c r="Q408" s="88">
        <v>35</v>
      </c>
      <c r="R408" s="88"/>
      <c r="S408" s="85"/>
      <c r="T408" s="89">
        <v>45931</v>
      </c>
      <c r="U408" s="89">
        <v>46022</v>
      </c>
      <c r="V408" s="85" t="s">
        <v>1268</v>
      </c>
      <c r="W408" s="85" t="s">
        <v>52</v>
      </c>
      <c r="X408" s="90" t="s">
        <v>689</v>
      </c>
      <c r="Y408" s="90" t="s">
        <v>1389</v>
      </c>
      <c r="Z408" s="90"/>
      <c r="AA408" s="90" t="s">
        <v>1387</v>
      </c>
      <c r="AB408" s="90" t="s">
        <v>1390</v>
      </c>
      <c r="AC408" s="490" t="s">
        <v>423</v>
      </c>
    </row>
    <row r="409" spans="1:29" ht="175.5" customHeight="1">
      <c r="A409" s="486" t="s">
        <v>430</v>
      </c>
      <c r="B409" s="34" t="s">
        <v>1269</v>
      </c>
      <c r="C409" s="34" t="s">
        <v>49</v>
      </c>
      <c r="D409" s="34" t="s">
        <v>50</v>
      </c>
      <c r="E409" s="80">
        <v>0.499</v>
      </c>
      <c r="F409" s="80"/>
      <c r="G409" s="45"/>
      <c r="H409" s="45"/>
      <c r="I409" s="45"/>
      <c r="J409" s="45"/>
      <c r="K409" s="35"/>
      <c r="L409" s="35"/>
      <c r="M409" s="35"/>
      <c r="N409" s="35"/>
      <c r="O409" s="35"/>
      <c r="P409" s="35"/>
      <c r="Q409" s="38">
        <v>35</v>
      </c>
      <c r="R409" s="38"/>
      <c r="S409" s="34"/>
      <c r="T409" s="39">
        <v>45931</v>
      </c>
      <c r="U409" s="39">
        <v>46022</v>
      </c>
      <c r="V409" s="34" t="s">
        <v>133</v>
      </c>
      <c r="W409" s="34" t="s">
        <v>52</v>
      </c>
      <c r="X409" s="42" t="s">
        <v>689</v>
      </c>
      <c r="Y409" s="42" t="s">
        <v>1389</v>
      </c>
      <c r="Z409" s="42"/>
      <c r="AA409" s="42" t="s">
        <v>1387</v>
      </c>
      <c r="AB409" s="42" t="s">
        <v>1391</v>
      </c>
      <c r="AC409" s="487" t="s">
        <v>423</v>
      </c>
    </row>
    <row r="410" spans="1:29" ht="175.5" customHeight="1">
      <c r="A410" s="489" t="s">
        <v>430</v>
      </c>
      <c r="B410" s="85" t="s">
        <v>425</v>
      </c>
      <c r="C410" s="85" t="s">
        <v>77</v>
      </c>
      <c r="D410" s="85" t="s">
        <v>50</v>
      </c>
      <c r="E410" s="86"/>
      <c r="F410" s="86"/>
      <c r="G410" s="184" t="s">
        <v>1302</v>
      </c>
      <c r="H410" s="184"/>
      <c r="I410" s="184" t="s">
        <v>1303</v>
      </c>
      <c r="J410" s="184"/>
      <c r="K410" s="87"/>
      <c r="L410" s="87"/>
      <c r="M410" s="87"/>
      <c r="N410" s="87"/>
      <c r="O410" s="87"/>
      <c r="P410" s="87"/>
      <c r="Q410" s="88">
        <v>35</v>
      </c>
      <c r="R410" s="88"/>
      <c r="S410" s="85"/>
      <c r="T410" s="89">
        <v>45931</v>
      </c>
      <c r="U410" s="89">
        <v>46022</v>
      </c>
      <c r="V410" s="85" t="s">
        <v>50</v>
      </c>
      <c r="W410" s="85" t="s">
        <v>52</v>
      </c>
      <c r="X410" s="90" t="s">
        <v>689</v>
      </c>
      <c r="Y410" s="90" t="s">
        <v>1389</v>
      </c>
      <c r="Z410" s="90"/>
      <c r="AA410" s="90" t="s">
        <v>1387</v>
      </c>
      <c r="AB410" s="90" t="s">
        <v>1392</v>
      </c>
      <c r="AC410" s="490" t="s">
        <v>423</v>
      </c>
    </row>
    <row r="411" spans="1:29" ht="175.5" customHeight="1">
      <c r="A411" s="486" t="s">
        <v>430</v>
      </c>
      <c r="B411" s="34" t="s">
        <v>425</v>
      </c>
      <c r="C411" s="34" t="s">
        <v>78</v>
      </c>
      <c r="D411" s="34" t="s">
        <v>50</v>
      </c>
      <c r="E411" s="80"/>
      <c r="F411" s="80"/>
      <c r="G411" s="45"/>
      <c r="H411" s="45"/>
      <c r="I411" s="45"/>
      <c r="J411" s="45"/>
      <c r="K411" s="35">
        <v>0.55379999999999996</v>
      </c>
      <c r="L411" s="35"/>
      <c r="M411" s="45">
        <v>0.72230000000000005</v>
      </c>
      <c r="N411" s="35"/>
      <c r="O411" s="35">
        <v>0.49909999999999999</v>
      </c>
      <c r="P411" s="35"/>
      <c r="Q411" s="38">
        <v>35</v>
      </c>
      <c r="R411" s="38"/>
      <c r="S411" s="34"/>
      <c r="T411" s="39">
        <v>45931</v>
      </c>
      <c r="U411" s="39">
        <v>46022</v>
      </c>
      <c r="V411" s="34" t="s">
        <v>50</v>
      </c>
      <c r="W411" s="34" t="s">
        <v>52</v>
      </c>
      <c r="X411" s="42" t="s">
        <v>689</v>
      </c>
      <c r="Y411" s="42" t="s">
        <v>1389</v>
      </c>
      <c r="Z411" s="42"/>
      <c r="AA411" s="42" t="s">
        <v>1387</v>
      </c>
      <c r="AB411" s="42" t="s">
        <v>1393</v>
      </c>
      <c r="AC411" s="487" t="s">
        <v>423</v>
      </c>
    </row>
    <row r="412" spans="1:29" ht="175.5" customHeight="1">
      <c r="A412" s="489" t="s">
        <v>430</v>
      </c>
      <c r="B412" s="85" t="s">
        <v>1267</v>
      </c>
      <c r="C412" s="85" t="s">
        <v>77</v>
      </c>
      <c r="D412" s="85" t="s">
        <v>50</v>
      </c>
      <c r="E412" s="86"/>
      <c r="F412" s="86"/>
      <c r="G412" s="184" t="s">
        <v>1394</v>
      </c>
      <c r="H412" s="184"/>
      <c r="I412" s="184" t="s">
        <v>1395</v>
      </c>
      <c r="J412" s="184"/>
      <c r="K412" s="87"/>
      <c r="L412" s="87"/>
      <c r="M412" s="87"/>
      <c r="N412" s="87"/>
      <c r="O412" s="87"/>
      <c r="P412" s="87"/>
      <c r="Q412" s="88">
        <v>35</v>
      </c>
      <c r="R412" s="88"/>
      <c r="S412" s="85"/>
      <c r="T412" s="89">
        <v>45931</v>
      </c>
      <c r="U412" s="89">
        <v>46022</v>
      </c>
      <c r="V412" s="85" t="s">
        <v>1268</v>
      </c>
      <c r="W412" s="85" t="s">
        <v>52</v>
      </c>
      <c r="X412" s="90" t="s">
        <v>689</v>
      </c>
      <c r="Y412" s="90" t="s">
        <v>1389</v>
      </c>
      <c r="Z412" s="90"/>
      <c r="AA412" s="90" t="s">
        <v>1387</v>
      </c>
      <c r="AB412" s="90" t="s">
        <v>1390</v>
      </c>
      <c r="AC412" s="490" t="s">
        <v>423</v>
      </c>
    </row>
    <row r="413" spans="1:29" ht="175.5" customHeight="1">
      <c r="A413" s="486" t="s">
        <v>430</v>
      </c>
      <c r="B413" s="34" t="s">
        <v>1267</v>
      </c>
      <c r="C413" s="34" t="s">
        <v>78</v>
      </c>
      <c r="D413" s="34" t="s">
        <v>50</v>
      </c>
      <c r="E413" s="80"/>
      <c r="F413" s="80"/>
      <c r="G413" s="45"/>
      <c r="H413" s="45"/>
      <c r="I413" s="45"/>
      <c r="J413" s="45"/>
      <c r="K413" s="35">
        <v>0.52280000000000004</v>
      </c>
      <c r="L413" s="35"/>
      <c r="M413" s="35">
        <v>0.69130000000000003</v>
      </c>
      <c r="N413" s="35"/>
      <c r="O413" s="35">
        <v>0.46810000000000002</v>
      </c>
      <c r="P413" s="35"/>
      <c r="Q413" s="38">
        <v>35</v>
      </c>
      <c r="R413" s="38"/>
      <c r="S413" s="34"/>
      <c r="T413" s="39">
        <v>45931</v>
      </c>
      <c r="U413" s="39">
        <v>46022</v>
      </c>
      <c r="V413" s="34" t="s">
        <v>1268</v>
      </c>
      <c r="W413" s="34" t="s">
        <v>52</v>
      </c>
      <c r="X413" s="42" t="s">
        <v>689</v>
      </c>
      <c r="Y413" s="42" t="s">
        <v>1389</v>
      </c>
      <c r="Z413" s="42"/>
      <c r="AA413" s="42" t="s">
        <v>1387</v>
      </c>
      <c r="AB413" s="42" t="s">
        <v>1390</v>
      </c>
      <c r="AC413" s="487" t="s">
        <v>423</v>
      </c>
    </row>
    <row r="414" spans="1:29" ht="175.5" customHeight="1">
      <c r="A414" s="489" t="s">
        <v>430</v>
      </c>
      <c r="B414" s="85" t="s">
        <v>1269</v>
      </c>
      <c r="C414" s="85" t="s">
        <v>77</v>
      </c>
      <c r="D414" s="85" t="s">
        <v>50</v>
      </c>
      <c r="E414" s="86"/>
      <c r="F414" s="86"/>
      <c r="G414" s="184" t="s">
        <v>1394</v>
      </c>
      <c r="H414" s="184"/>
      <c r="I414" s="184" t="s">
        <v>1395</v>
      </c>
      <c r="J414" s="184"/>
      <c r="K414" s="87"/>
      <c r="L414" s="87"/>
      <c r="M414" s="87"/>
      <c r="N414" s="87"/>
      <c r="O414" s="87"/>
      <c r="P414" s="87"/>
      <c r="Q414" s="88">
        <v>35</v>
      </c>
      <c r="R414" s="88"/>
      <c r="S414" s="85"/>
      <c r="T414" s="89">
        <v>45931</v>
      </c>
      <c r="U414" s="89">
        <v>46022</v>
      </c>
      <c r="V414" s="85" t="s">
        <v>133</v>
      </c>
      <c r="W414" s="85" t="s">
        <v>52</v>
      </c>
      <c r="X414" s="90" t="s">
        <v>689</v>
      </c>
      <c r="Y414" s="90" t="s">
        <v>1389</v>
      </c>
      <c r="Z414" s="90"/>
      <c r="AA414" s="90" t="s">
        <v>1387</v>
      </c>
      <c r="AB414" s="90" t="s">
        <v>1391</v>
      </c>
      <c r="AC414" s="490" t="s">
        <v>423</v>
      </c>
    </row>
    <row r="415" spans="1:29" ht="175.5" customHeight="1">
      <c r="A415" s="486" t="s">
        <v>430</v>
      </c>
      <c r="B415" s="34" t="s">
        <v>1269</v>
      </c>
      <c r="C415" s="34" t="s">
        <v>78</v>
      </c>
      <c r="D415" s="34" t="s">
        <v>50</v>
      </c>
      <c r="E415" s="80"/>
      <c r="F415" s="80"/>
      <c r="G415" s="45"/>
      <c r="H415" s="45"/>
      <c r="I415" s="45"/>
      <c r="J415" s="45"/>
      <c r="K415" s="35">
        <v>0.52280000000000004</v>
      </c>
      <c r="L415" s="35"/>
      <c r="M415" s="35">
        <v>0.69130000000000003</v>
      </c>
      <c r="N415" s="35"/>
      <c r="O415" s="35">
        <v>0.46810000000000002</v>
      </c>
      <c r="P415" s="35"/>
      <c r="Q415" s="38">
        <v>35</v>
      </c>
      <c r="R415" s="38"/>
      <c r="S415" s="34"/>
      <c r="T415" s="39">
        <v>45931</v>
      </c>
      <c r="U415" s="39">
        <v>46022</v>
      </c>
      <c r="V415" s="34" t="s">
        <v>133</v>
      </c>
      <c r="W415" s="34" t="s">
        <v>52</v>
      </c>
      <c r="X415" s="42" t="s">
        <v>689</v>
      </c>
      <c r="Y415" s="42" t="s">
        <v>1389</v>
      </c>
      <c r="Z415" s="42"/>
      <c r="AA415" s="42" t="s">
        <v>1387</v>
      </c>
      <c r="AB415" s="42" t="s">
        <v>1391</v>
      </c>
      <c r="AC415" s="487" t="s">
        <v>423</v>
      </c>
    </row>
    <row r="416" spans="1:29" ht="175.5" customHeight="1">
      <c r="A416" s="489" t="s">
        <v>430</v>
      </c>
      <c r="B416" s="85" t="s">
        <v>1267</v>
      </c>
      <c r="C416" s="85" t="s">
        <v>49</v>
      </c>
      <c r="D416" s="85" t="s">
        <v>171</v>
      </c>
      <c r="E416" s="86">
        <v>0.499</v>
      </c>
      <c r="F416" s="86"/>
      <c r="G416" s="184"/>
      <c r="H416" s="184"/>
      <c r="I416" s="184"/>
      <c r="J416" s="184"/>
      <c r="K416" s="87"/>
      <c r="L416" s="87"/>
      <c r="M416" s="87"/>
      <c r="N416" s="87"/>
      <c r="O416" s="87"/>
      <c r="P416" s="87"/>
      <c r="Q416" s="88">
        <v>35</v>
      </c>
      <c r="R416" s="88"/>
      <c r="S416" s="85"/>
      <c r="T416" s="89">
        <v>45931</v>
      </c>
      <c r="U416" s="89">
        <v>46022</v>
      </c>
      <c r="V416" s="85" t="s">
        <v>1268</v>
      </c>
      <c r="W416" s="85" t="s">
        <v>52</v>
      </c>
      <c r="X416" s="90" t="s">
        <v>689</v>
      </c>
      <c r="Y416" s="90" t="s">
        <v>1396</v>
      </c>
      <c r="Z416" s="90"/>
      <c r="AA416" s="90" t="s">
        <v>1304</v>
      </c>
      <c r="AB416" s="90" t="s">
        <v>1397</v>
      </c>
      <c r="AC416" s="490" t="s">
        <v>423</v>
      </c>
    </row>
    <row r="417" spans="1:29" ht="175.5" customHeight="1">
      <c r="A417" s="486" t="s">
        <v>430</v>
      </c>
      <c r="B417" s="34" t="s">
        <v>1267</v>
      </c>
      <c r="C417" s="34" t="s">
        <v>77</v>
      </c>
      <c r="D417" s="34" t="s">
        <v>171</v>
      </c>
      <c r="E417" s="80"/>
      <c r="F417" s="80"/>
      <c r="G417" s="45" t="s">
        <v>1394</v>
      </c>
      <c r="H417" s="45"/>
      <c r="I417" s="45" t="s">
        <v>1395</v>
      </c>
      <c r="J417" s="45"/>
      <c r="K417" s="35"/>
      <c r="L417" s="35"/>
      <c r="M417" s="35"/>
      <c r="N417" s="35"/>
      <c r="O417" s="35"/>
      <c r="P417" s="35"/>
      <c r="Q417" s="38">
        <v>35</v>
      </c>
      <c r="R417" s="38"/>
      <c r="S417" s="34"/>
      <c r="T417" s="39">
        <v>45931</v>
      </c>
      <c r="U417" s="39">
        <v>46022</v>
      </c>
      <c r="V417" s="34" t="s">
        <v>1268</v>
      </c>
      <c r="W417" s="34" t="s">
        <v>52</v>
      </c>
      <c r="X417" s="42" t="s">
        <v>689</v>
      </c>
      <c r="Y417" s="42" t="s">
        <v>1396</v>
      </c>
      <c r="Z417" s="42"/>
      <c r="AA417" s="42" t="s">
        <v>1304</v>
      </c>
      <c r="AB417" s="42" t="s">
        <v>1397</v>
      </c>
      <c r="AC417" s="487" t="s">
        <v>423</v>
      </c>
    </row>
    <row r="418" spans="1:29" ht="175.5" customHeight="1">
      <c r="A418" s="489" t="s">
        <v>430</v>
      </c>
      <c r="B418" s="85" t="s">
        <v>1267</v>
      </c>
      <c r="C418" s="85" t="s">
        <v>78</v>
      </c>
      <c r="D418" s="85" t="s">
        <v>171</v>
      </c>
      <c r="E418" s="86"/>
      <c r="F418" s="86"/>
      <c r="G418" s="184"/>
      <c r="H418" s="184"/>
      <c r="I418" s="184"/>
      <c r="J418" s="184"/>
      <c r="K418" s="87">
        <v>0.52280000000000004</v>
      </c>
      <c r="L418" s="87"/>
      <c r="M418" s="87">
        <v>0.69130000000000003</v>
      </c>
      <c r="N418" s="87"/>
      <c r="O418" s="87">
        <v>0.46810000000000002</v>
      </c>
      <c r="P418" s="87"/>
      <c r="Q418" s="88">
        <v>35</v>
      </c>
      <c r="R418" s="88"/>
      <c r="S418" s="85"/>
      <c r="T418" s="89">
        <v>45931</v>
      </c>
      <c r="U418" s="89">
        <v>46022</v>
      </c>
      <c r="V418" s="85" t="s">
        <v>1268</v>
      </c>
      <c r="W418" s="85" t="s">
        <v>52</v>
      </c>
      <c r="X418" s="90" t="s">
        <v>689</v>
      </c>
      <c r="Y418" s="90" t="s">
        <v>1396</v>
      </c>
      <c r="Z418" s="90"/>
      <c r="AA418" s="90" t="s">
        <v>1304</v>
      </c>
      <c r="AB418" s="90" t="s">
        <v>1397</v>
      </c>
      <c r="AC418" s="490" t="s">
        <v>423</v>
      </c>
    </row>
    <row r="419" spans="1:29" ht="175.5" customHeight="1">
      <c r="A419" s="486" t="s">
        <v>430</v>
      </c>
      <c r="B419" s="34" t="s">
        <v>425</v>
      </c>
      <c r="C419" s="34" t="s">
        <v>49</v>
      </c>
      <c r="D419" s="34" t="s">
        <v>171</v>
      </c>
      <c r="E419" s="80">
        <v>0.63</v>
      </c>
      <c r="F419" s="80"/>
      <c r="G419" s="45"/>
      <c r="H419" s="45"/>
      <c r="I419" s="45"/>
      <c r="J419" s="45"/>
      <c r="K419" s="35"/>
      <c r="L419" s="35"/>
      <c r="M419" s="35"/>
      <c r="N419" s="35"/>
      <c r="O419" s="35"/>
      <c r="P419" s="35"/>
      <c r="Q419" s="38">
        <v>35</v>
      </c>
      <c r="R419" s="38"/>
      <c r="S419" s="34"/>
      <c r="T419" s="39">
        <v>45931</v>
      </c>
      <c r="U419" s="39">
        <v>46022</v>
      </c>
      <c r="V419" s="34" t="s">
        <v>50</v>
      </c>
      <c r="W419" s="34" t="s">
        <v>52</v>
      </c>
      <c r="X419" s="42" t="s">
        <v>689</v>
      </c>
      <c r="Y419" s="42" t="s">
        <v>1398</v>
      </c>
      <c r="Z419" s="42"/>
      <c r="AA419" s="42" t="s">
        <v>1304</v>
      </c>
      <c r="AB419" s="42" t="s">
        <v>1399</v>
      </c>
      <c r="AC419" s="487" t="s">
        <v>423</v>
      </c>
    </row>
    <row r="420" spans="1:29" ht="175.5" customHeight="1">
      <c r="A420" s="489" t="s">
        <v>430</v>
      </c>
      <c r="B420" s="85" t="s">
        <v>425</v>
      </c>
      <c r="C420" s="85" t="s">
        <v>77</v>
      </c>
      <c r="D420" s="85" t="s">
        <v>171</v>
      </c>
      <c r="E420" s="86"/>
      <c r="F420" s="86"/>
      <c r="G420" s="184" t="s">
        <v>1400</v>
      </c>
      <c r="H420" s="184"/>
      <c r="I420" s="184" t="s">
        <v>1401</v>
      </c>
      <c r="J420" s="184"/>
      <c r="K420" s="87"/>
      <c r="L420" s="87"/>
      <c r="M420" s="87"/>
      <c r="N420" s="87"/>
      <c r="O420" s="87"/>
      <c r="P420" s="87"/>
      <c r="Q420" s="88">
        <v>35</v>
      </c>
      <c r="R420" s="88"/>
      <c r="S420" s="85"/>
      <c r="T420" s="89">
        <v>45931</v>
      </c>
      <c r="U420" s="89">
        <v>46022</v>
      </c>
      <c r="V420" s="85" t="s">
        <v>50</v>
      </c>
      <c r="W420" s="85" t="s">
        <v>52</v>
      </c>
      <c r="X420" s="90" t="s">
        <v>689</v>
      </c>
      <c r="Y420" s="90" t="s">
        <v>1398</v>
      </c>
      <c r="Z420" s="90"/>
      <c r="AA420" s="90" t="s">
        <v>1304</v>
      </c>
      <c r="AB420" s="90" t="s">
        <v>1399</v>
      </c>
      <c r="AC420" s="490" t="s">
        <v>423</v>
      </c>
    </row>
    <row r="421" spans="1:29" ht="175.5" customHeight="1">
      <c r="A421" s="486" t="s">
        <v>430</v>
      </c>
      <c r="B421" s="34" t="s">
        <v>425</v>
      </c>
      <c r="C421" s="34" t="s">
        <v>78</v>
      </c>
      <c r="D421" s="34" t="s">
        <v>171</v>
      </c>
      <c r="E421" s="80"/>
      <c r="F421" s="80"/>
      <c r="G421" s="45"/>
      <c r="H421" s="45"/>
      <c r="I421" s="45"/>
      <c r="J421" s="45"/>
      <c r="K421" s="35">
        <v>0.65380000000000005</v>
      </c>
      <c r="L421" s="35"/>
      <c r="M421" s="35">
        <v>0.82230000000000003</v>
      </c>
      <c r="N421" s="35"/>
      <c r="O421" s="35">
        <v>0.59909999999999997</v>
      </c>
      <c r="P421" s="35"/>
      <c r="Q421" s="38">
        <v>35</v>
      </c>
      <c r="R421" s="38"/>
      <c r="S421" s="34"/>
      <c r="T421" s="39">
        <v>45931</v>
      </c>
      <c r="U421" s="39">
        <v>46022</v>
      </c>
      <c r="V421" s="34" t="s">
        <v>50</v>
      </c>
      <c r="W421" s="34" t="s">
        <v>52</v>
      </c>
      <c r="X421" s="42" t="s">
        <v>689</v>
      </c>
      <c r="Y421" s="42" t="s">
        <v>1398</v>
      </c>
      <c r="Z421" s="42"/>
      <c r="AA421" s="42" t="s">
        <v>1304</v>
      </c>
      <c r="AB421" s="42" t="s">
        <v>1399</v>
      </c>
      <c r="AC421" s="487" t="s">
        <v>423</v>
      </c>
    </row>
    <row r="422" spans="1:29" ht="175.5" customHeight="1">
      <c r="A422" s="489" t="s">
        <v>430</v>
      </c>
      <c r="B422" s="85" t="s">
        <v>1402</v>
      </c>
      <c r="C422" s="85" t="s">
        <v>49</v>
      </c>
      <c r="D422" s="85" t="s">
        <v>50</v>
      </c>
      <c r="E422" s="86">
        <v>0.499</v>
      </c>
      <c r="F422" s="86"/>
      <c r="G422" s="184"/>
      <c r="H422" s="184"/>
      <c r="I422" s="184"/>
      <c r="J422" s="184"/>
      <c r="K422" s="87"/>
      <c r="L422" s="87"/>
      <c r="M422" s="87"/>
      <c r="N422" s="87"/>
      <c r="O422" s="87"/>
      <c r="P422" s="87"/>
      <c r="Q422" s="88">
        <v>35</v>
      </c>
      <c r="R422" s="88"/>
      <c r="S422" s="85"/>
      <c r="T422" s="89">
        <v>45931</v>
      </c>
      <c r="U422" s="89">
        <v>46022</v>
      </c>
      <c r="V422" s="85" t="s">
        <v>133</v>
      </c>
      <c r="W422" s="85" t="s">
        <v>52</v>
      </c>
      <c r="X422" s="90" t="s">
        <v>689</v>
      </c>
      <c r="Y422" s="90" t="s">
        <v>1403</v>
      </c>
      <c r="Z422" s="90"/>
      <c r="AA422" s="90" t="s">
        <v>1387</v>
      </c>
      <c r="AB422" s="90" t="s">
        <v>1404</v>
      </c>
      <c r="AC422" s="490" t="s">
        <v>423</v>
      </c>
    </row>
    <row r="423" spans="1:29" ht="175.5" customHeight="1">
      <c r="A423" s="486" t="s">
        <v>430</v>
      </c>
      <c r="B423" s="34" t="s">
        <v>1402</v>
      </c>
      <c r="C423" s="34" t="s">
        <v>77</v>
      </c>
      <c r="D423" s="34" t="s">
        <v>50</v>
      </c>
      <c r="E423" s="80"/>
      <c r="F423" s="80"/>
      <c r="G423" s="45" t="s">
        <v>1394</v>
      </c>
      <c r="H423" s="45"/>
      <c r="I423" s="45" t="s">
        <v>1395</v>
      </c>
      <c r="J423" s="45"/>
      <c r="K423" s="35"/>
      <c r="L423" s="35"/>
      <c r="M423" s="35"/>
      <c r="N423" s="35"/>
      <c r="O423" s="35"/>
      <c r="P423" s="35"/>
      <c r="Q423" s="38">
        <v>35</v>
      </c>
      <c r="R423" s="38"/>
      <c r="S423" s="34"/>
      <c r="T423" s="39">
        <v>45931</v>
      </c>
      <c r="U423" s="39">
        <v>46022</v>
      </c>
      <c r="V423" s="34" t="s">
        <v>133</v>
      </c>
      <c r="W423" s="34" t="s">
        <v>52</v>
      </c>
      <c r="X423" s="42" t="s">
        <v>689</v>
      </c>
      <c r="Y423" s="42" t="s">
        <v>1403</v>
      </c>
      <c r="Z423" s="42"/>
      <c r="AA423" s="42" t="s">
        <v>1387</v>
      </c>
      <c r="AB423" s="42" t="s">
        <v>1404</v>
      </c>
      <c r="AC423" s="487" t="s">
        <v>423</v>
      </c>
    </row>
    <row r="424" spans="1:29" ht="175.5" customHeight="1">
      <c r="A424" s="489" t="s">
        <v>430</v>
      </c>
      <c r="B424" s="85" t="s">
        <v>1402</v>
      </c>
      <c r="C424" s="85" t="s">
        <v>78</v>
      </c>
      <c r="D424" s="85" t="s">
        <v>50</v>
      </c>
      <c r="E424" s="86"/>
      <c r="F424" s="86"/>
      <c r="G424" s="184"/>
      <c r="H424" s="184"/>
      <c r="I424" s="184"/>
      <c r="J424" s="184"/>
      <c r="K424" s="87">
        <v>0.52280000000000004</v>
      </c>
      <c r="L424" s="87"/>
      <c r="M424" s="87">
        <v>0.69130000000000003</v>
      </c>
      <c r="N424" s="87"/>
      <c r="O424" s="87">
        <v>0.46810000000000002</v>
      </c>
      <c r="P424" s="87"/>
      <c r="Q424" s="88">
        <v>35</v>
      </c>
      <c r="R424" s="88"/>
      <c r="S424" s="85"/>
      <c r="T424" s="89">
        <v>45931</v>
      </c>
      <c r="U424" s="89">
        <v>46022</v>
      </c>
      <c r="V424" s="85" t="s">
        <v>133</v>
      </c>
      <c r="W424" s="85" t="s">
        <v>52</v>
      </c>
      <c r="X424" s="90" t="s">
        <v>689</v>
      </c>
      <c r="Y424" s="90" t="s">
        <v>1403</v>
      </c>
      <c r="Z424" s="90"/>
      <c r="AA424" s="90" t="s">
        <v>1387</v>
      </c>
      <c r="AB424" s="90" t="s">
        <v>1404</v>
      </c>
      <c r="AC424" s="490" t="s">
        <v>423</v>
      </c>
    </row>
    <row r="425" spans="1:29" ht="175.5" customHeight="1">
      <c r="A425" s="486" t="s">
        <v>430</v>
      </c>
      <c r="B425" s="34" t="s">
        <v>1402</v>
      </c>
      <c r="C425" s="34" t="s">
        <v>49</v>
      </c>
      <c r="D425" s="34" t="s">
        <v>171</v>
      </c>
      <c r="E425" s="80">
        <v>0.68500000000000005</v>
      </c>
      <c r="F425" s="80"/>
      <c r="G425" s="45"/>
      <c r="H425" s="45"/>
      <c r="I425" s="45"/>
      <c r="J425" s="45"/>
      <c r="K425" s="35"/>
      <c r="L425" s="35"/>
      <c r="M425" s="35"/>
      <c r="N425" s="35"/>
      <c r="O425" s="35"/>
      <c r="P425" s="35"/>
      <c r="Q425" s="38">
        <v>35</v>
      </c>
      <c r="R425" s="38"/>
      <c r="S425" s="34"/>
      <c r="T425" s="39">
        <v>45931</v>
      </c>
      <c r="U425" s="39">
        <v>46022</v>
      </c>
      <c r="V425" s="34" t="s">
        <v>133</v>
      </c>
      <c r="W425" s="34" t="s">
        <v>52</v>
      </c>
      <c r="X425" s="42" t="s">
        <v>689</v>
      </c>
      <c r="Y425" s="42" t="s">
        <v>1403</v>
      </c>
      <c r="Z425" s="42"/>
      <c r="AA425" s="42" t="s">
        <v>1298</v>
      </c>
      <c r="AB425" s="42" t="s">
        <v>1405</v>
      </c>
      <c r="AC425" s="487" t="s">
        <v>423</v>
      </c>
    </row>
    <row r="426" spans="1:29" ht="175.5" customHeight="1">
      <c r="A426" s="489" t="s">
        <v>430</v>
      </c>
      <c r="B426" s="85" t="s">
        <v>1402</v>
      </c>
      <c r="C426" s="85" t="s">
        <v>77</v>
      </c>
      <c r="D426" s="85" t="s">
        <v>171</v>
      </c>
      <c r="E426" s="86"/>
      <c r="F426" s="86"/>
      <c r="G426" s="184" t="s">
        <v>1265</v>
      </c>
      <c r="H426" s="184"/>
      <c r="I426" s="184" t="s">
        <v>1266</v>
      </c>
      <c r="J426" s="184"/>
      <c r="K426" s="87"/>
      <c r="L426" s="87"/>
      <c r="M426" s="87"/>
      <c r="N426" s="87"/>
      <c r="O426" s="87"/>
      <c r="P426" s="87"/>
      <c r="Q426" s="88">
        <v>35</v>
      </c>
      <c r="R426" s="88"/>
      <c r="S426" s="85"/>
      <c r="T426" s="89">
        <v>45931</v>
      </c>
      <c r="U426" s="89">
        <v>46022</v>
      </c>
      <c r="V426" s="85" t="s">
        <v>133</v>
      </c>
      <c r="W426" s="85" t="s">
        <v>52</v>
      </c>
      <c r="X426" s="90" t="s">
        <v>689</v>
      </c>
      <c r="Y426" s="90" t="s">
        <v>1403</v>
      </c>
      <c r="Z426" s="90"/>
      <c r="AA426" s="90" t="s">
        <v>1298</v>
      </c>
      <c r="AB426" s="90" t="s">
        <v>1405</v>
      </c>
      <c r="AC426" s="490" t="s">
        <v>423</v>
      </c>
    </row>
    <row r="427" spans="1:29" ht="175.5" customHeight="1">
      <c r="A427" s="486" t="s">
        <v>430</v>
      </c>
      <c r="B427" s="34" t="s">
        <v>1402</v>
      </c>
      <c r="C427" s="34" t="s">
        <v>78</v>
      </c>
      <c r="D427" s="34" t="s">
        <v>171</v>
      </c>
      <c r="E427" s="80"/>
      <c r="F427" s="80"/>
      <c r="G427" s="45"/>
      <c r="H427" s="45"/>
      <c r="I427" s="45"/>
      <c r="J427" s="45"/>
      <c r="K427" s="35">
        <v>0.70879999999999999</v>
      </c>
      <c r="L427" s="35"/>
      <c r="M427" s="35">
        <v>0.87729999999999997</v>
      </c>
      <c r="N427" s="35"/>
      <c r="O427" s="35">
        <v>0.65410000000000001</v>
      </c>
      <c r="P427" s="35"/>
      <c r="Q427" s="38">
        <v>35</v>
      </c>
      <c r="R427" s="38"/>
      <c r="S427" s="34"/>
      <c r="T427" s="39">
        <v>45931</v>
      </c>
      <c r="U427" s="39">
        <v>46022</v>
      </c>
      <c r="V427" s="34" t="s">
        <v>133</v>
      </c>
      <c r="W427" s="34" t="s">
        <v>52</v>
      </c>
      <c r="X427" s="42" t="s">
        <v>689</v>
      </c>
      <c r="Y427" s="42" t="s">
        <v>1403</v>
      </c>
      <c r="Z427" s="42"/>
      <c r="AA427" s="42" t="s">
        <v>1298</v>
      </c>
      <c r="AB427" s="42" t="s">
        <v>1405</v>
      </c>
      <c r="AC427" s="487" t="s">
        <v>423</v>
      </c>
    </row>
    <row r="428" spans="1:29" ht="175.5" customHeight="1">
      <c r="A428" s="489" t="s">
        <v>430</v>
      </c>
      <c r="B428" s="85" t="s">
        <v>1269</v>
      </c>
      <c r="C428" s="85" t="s">
        <v>49</v>
      </c>
      <c r="D428" s="85" t="s">
        <v>171</v>
      </c>
      <c r="E428" s="86">
        <v>0.499</v>
      </c>
      <c r="F428" s="86"/>
      <c r="G428" s="184"/>
      <c r="H428" s="184"/>
      <c r="I428" s="184"/>
      <c r="J428" s="184"/>
      <c r="K428" s="87"/>
      <c r="L428" s="87"/>
      <c r="M428" s="87"/>
      <c r="N428" s="87"/>
      <c r="O428" s="87"/>
      <c r="P428" s="87"/>
      <c r="Q428" s="88">
        <v>35</v>
      </c>
      <c r="R428" s="88"/>
      <c r="S428" s="85"/>
      <c r="T428" s="89">
        <v>45931</v>
      </c>
      <c r="U428" s="89">
        <v>46022</v>
      </c>
      <c r="V428" s="85" t="s">
        <v>133</v>
      </c>
      <c r="W428" s="85" t="s">
        <v>52</v>
      </c>
      <c r="X428" s="90" t="s">
        <v>689</v>
      </c>
      <c r="Y428" s="90" t="s">
        <v>1396</v>
      </c>
      <c r="Z428" s="90"/>
      <c r="AA428" s="90" t="s">
        <v>1304</v>
      </c>
      <c r="AB428" s="90" t="s">
        <v>1445</v>
      </c>
      <c r="AC428" s="490" t="s">
        <v>423</v>
      </c>
    </row>
    <row r="429" spans="1:29" ht="175.5" customHeight="1">
      <c r="A429" s="486" t="s">
        <v>430</v>
      </c>
      <c r="B429" s="34" t="s">
        <v>1269</v>
      </c>
      <c r="C429" s="34" t="s">
        <v>77</v>
      </c>
      <c r="D429" s="34" t="s">
        <v>171</v>
      </c>
      <c r="E429" s="80"/>
      <c r="F429" s="80"/>
      <c r="G429" s="45" t="s">
        <v>1394</v>
      </c>
      <c r="H429" s="45"/>
      <c r="I429" s="45" t="s">
        <v>1395</v>
      </c>
      <c r="J429" s="45"/>
      <c r="K429" s="35"/>
      <c r="L429" s="35"/>
      <c r="M429" s="35"/>
      <c r="N429" s="35"/>
      <c r="O429" s="35"/>
      <c r="P429" s="35"/>
      <c r="Q429" s="38">
        <v>35</v>
      </c>
      <c r="R429" s="38"/>
      <c r="S429" s="34"/>
      <c r="T429" s="39">
        <v>45931</v>
      </c>
      <c r="U429" s="39">
        <v>46022</v>
      </c>
      <c r="V429" s="34" t="s">
        <v>133</v>
      </c>
      <c r="W429" s="34" t="s">
        <v>52</v>
      </c>
      <c r="X429" s="42" t="s">
        <v>689</v>
      </c>
      <c r="Y429" s="42" t="s">
        <v>1396</v>
      </c>
      <c r="Z429" s="42"/>
      <c r="AA429" s="42" t="s">
        <v>1304</v>
      </c>
      <c r="AB429" s="42" t="s">
        <v>1445</v>
      </c>
      <c r="AC429" s="487" t="s">
        <v>423</v>
      </c>
    </row>
    <row r="430" spans="1:29" ht="175.5" customHeight="1">
      <c r="A430" s="489" t="s">
        <v>430</v>
      </c>
      <c r="B430" s="85" t="s">
        <v>1269</v>
      </c>
      <c r="C430" s="85" t="s">
        <v>78</v>
      </c>
      <c r="D430" s="85" t="s">
        <v>171</v>
      </c>
      <c r="E430" s="86"/>
      <c r="F430" s="86"/>
      <c r="G430" s="184"/>
      <c r="H430" s="184"/>
      <c r="I430" s="184"/>
      <c r="J430" s="184"/>
      <c r="K430" s="87">
        <v>0.52280000000000004</v>
      </c>
      <c r="L430" s="87"/>
      <c r="M430" s="87">
        <v>0.69130000000000003</v>
      </c>
      <c r="N430" s="87"/>
      <c r="O430" s="87">
        <v>0.46810000000000002</v>
      </c>
      <c r="P430" s="87"/>
      <c r="Q430" s="88">
        <v>35</v>
      </c>
      <c r="R430" s="88"/>
      <c r="S430" s="85"/>
      <c r="T430" s="89">
        <v>45931</v>
      </c>
      <c r="U430" s="89">
        <v>46022</v>
      </c>
      <c r="V430" s="85" t="s">
        <v>133</v>
      </c>
      <c r="W430" s="85" t="s">
        <v>52</v>
      </c>
      <c r="X430" s="90" t="s">
        <v>689</v>
      </c>
      <c r="Y430" s="90" t="s">
        <v>1396</v>
      </c>
      <c r="Z430" s="90"/>
      <c r="AA430" s="90" t="s">
        <v>1304</v>
      </c>
      <c r="AB430" s="90" t="s">
        <v>1445</v>
      </c>
      <c r="AC430" s="490" t="s">
        <v>423</v>
      </c>
    </row>
    <row r="431" spans="1:29" ht="175.5" customHeight="1">
      <c r="A431" s="486" t="s">
        <v>431</v>
      </c>
      <c r="B431" s="34" t="s">
        <v>1278</v>
      </c>
      <c r="C431" s="34" t="s">
        <v>49</v>
      </c>
      <c r="D431" s="34" t="s">
        <v>50</v>
      </c>
      <c r="E431" s="80">
        <v>1.5940000000000001</v>
      </c>
      <c r="F431" s="80">
        <v>1.9668000000000001</v>
      </c>
      <c r="G431" s="45"/>
      <c r="H431" s="45"/>
      <c r="I431" s="45"/>
      <c r="J431" s="35"/>
      <c r="K431" s="35"/>
      <c r="L431" s="35"/>
      <c r="M431" s="35"/>
      <c r="N431" s="35"/>
      <c r="O431" s="35"/>
      <c r="P431" s="35"/>
      <c r="Q431" s="38">
        <v>35</v>
      </c>
      <c r="R431" s="38">
        <v>43.05</v>
      </c>
      <c r="S431" s="34" t="s">
        <v>1279</v>
      </c>
      <c r="T431" s="39">
        <v>44927</v>
      </c>
      <c r="U431" s="39"/>
      <c r="V431" s="34" t="s">
        <v>51</v>
      </c>
      <c r="W431" s="34" t="s">
        <v>59</v>
      </c>
      <c r="X431" s="42" t="s">
        <v>53</v>
      </c>
      <c r="Y431" s="42" t="s">
        <v>53</v>
      </c>
      <c r="Z431" s="42" t="s">
        <v>53</v>
      </c>
      <c r="AA431" s="42" t="s">
        <v>1280</v>
      </c>
      <c r="AB431" s="42" t="s">
        <v>433</v>
      </c>
      <c r="AC431" s="487" t="s">
        <v>432</v>
      </c>
    </row>
    <row r="432" spans="1:29" ht="175.5" customHeight="1">
      <c r="A432" s="489" t="s">
        <v>431</v>
      </c>
      <c r="B432" s="85" t="s">
        <v>1281</v>
      </c>
      <c r="C432" s="85" t="s">
        <v>49</v>
      </c>
      <c r="D432" s="85" t="s">
        <v>50</v>
      </c>
      <c r="E432" s="86">
        <v>1.5940000000000001</v>
      </c>
      <c r="F432" s="86">
        <v>1.9668000000000001</v>
      </c>
      <c r="G432" s="184"/>
      <c r="H432" s="184"/>
      <c r="I432" s="184"/>
      <c r="J432" s="87"/>
      <c r="K432" s="87"/>
      <c r="L432" s="87"/>
      <c r="M432" s="87"/>
      <c r="N432" s="87"/>
      <c r="O432" s="87"/>
      <c r="P432" s="87"/>
      <c r="Q432" s="88">
        <v>35</v>
      </c>
      <c r="R432" s="88">
        <v>43.05</v>
      </c>
      <c r="S432" s="85" t="s">
        <v>1279</v>
      </c>
      <c r="T432" s="89">
        <v>44927</v>
      </c>
      <c r="U432" s="89"/>
      <c r="V432" s="85" t="s">
        <v>51</v>
      </c>
      <c r="W432" s="85" t="s">
        <v>59</v>
      </c>
      <c r="X432" s="90" t="s">
        <v>53</v>
      </c>
      <c r="Y432" s="90" t="s">
        <v>53</v>
      </c>
      <c r="Z432" s="90" t="s">
        <v>53</v>
      </c>
      <c r="AA432" s="90" t="s">
        <v>1280</v>
      </c>
      <c r="AB432" s="90" t="s">
        <v>1282</v>
      </c>
      <c r="AC432" s="490" t="s">
        <v>432</v>
      </c>
    </row>
    <row r="433" spans="1:29" ht="175.5" customHeight="1">
      <c r="A433" s="486" t="s">
        <v>434</v>
      </c>
      <c r="B433" s="34" t="s">
        <v>1283</v>
      </c>
      <c r="C433" s="34"/>
      <c r="D433" s="34" t="s">
        <v>50</v>
      </c>
      <c r="E433" s="80">
        <v>0.82899999999999996</v>
      </c>
      <c r="F433" s="80">
        <v>1.026</v>
      </c>
      <c r="G433" s="45"/>
      <c r="H433" s="45"/>
      <c r="I433" s="45"/>
      <c r="J433" s="35"/>
      <c r="K433" s="35"/>
      <c r="L433" s="35"/>
      <c r="M433" s="35"/>
      <c r="N433" s="35"/>
      <c r="O433" s="35"/>
      <c r="P433" s="35"/>
      <c r="Q433" s="38"/>
      <c r="R433" s="38">
        <v>0</v>
      </c>
      <c r="S433" s="34" t="s">
        <v>1284</v>
      </c>
      <c r="T433" s="39">
        <v>45658</v>
      </c>
      <c r="U433" s="39">
        <v>46022</v>
      </c>
      <c r="V433" s="34" t="s">
        <v>51</v>
      </c>
      <c r="W433" s="34" t="s">
        <v>59</v>
      </c>
      <c r="X433" s="42" t="s">
        <v>53</v>
      </c>
      <c r="Y433" s="42" t="s">
        <v>53</v>
      </c>
      <c r="Z433" s="42" t="s">
        <v>53</v>
      </c>
      <c r="AA433" s="42" t="s">
        <v>1285</v>
      </c>
      <c r="AB433" s="42" t="s">
        <v>1286</v>
      </c>
      <c r="AC433" s="487" t="s">
        <v>435</v>
      </c>
    </row>
    <row r="434" spans="1:29" ht="175.5" customHeight="1">
      <c r="A434" s="489" t="s">
        <v>436</v>
      </c>
      <c r="B434" s="85" t="s">
        <v>143</v>
      </c>
      <c r="C434" s="85" t="s">
        <v>49</v>
      </c>
      <c r="D434" s="85" t="s">
        <v>159</v>
      </c>
      <c r="E434" s="86">
        <v>2.032</v>
      </c>
      <c r="F434" s="86">
        <v>2.5059999999999998</v>
      </c>
      <c r="G434" s="184"/>
      <c r="H434" s="184"/>
      <c r="I434" s="184"/>
      <c r="J434" s="87"/>
      <c r="K434" s="87"/>
      <c r="L434" s="87"/>
      <c r="M434" s="87"/>
      <c r="N434" s="87"/>
      <c r="O434" s="87"/>
      <c r="P434" s="87"/>
      <c r="Q434" s="88">
        <v>0</v>
      </c>
      <c r="R434" s="88">
        <v>0</v>
      </c>
      <c r="S434" s="85"/>
      <c r="T434" s="89">
        <v>44866</v>
      </c>
      <c r="U434" s="89"/>
      <c r="V434" s="85" t="s">
        <v>51</v>
      </c>
      <c r="W434" s="85" t="s">
        <v>52</v>
      </c>
      <c r="X434" s="90"/>
      <c r="Y434" s="90" t="s">
        <v>53</v>
      </c>
      <c r="Z434" s="90" t="s">
        <v>53</v>
      </c>
      <c r="AA434" s="90" t="s">
        <v>437</v>
      </c>
      <c r="AB434" s="90"/>
      <c r="AC434" s="496" t="s">
        <v>925</v>
      </c>
    </row>
    <row r="435" spans="1:29" ht="175.5" customHeight="1">
      <c r="A435" s="486" t="s">
        <v>436</v>
      </c>
      <c r="B435" s="34" t="s">
        <v>143</v>
      </c>
      <c r="C435" s="34" t="s">
        <v>49</v>
      </c>
      <c r="D435" s="34" t="s">
        <v>438</v>
      </c>
      <c r="E435" s="80">
        <v>2.032</v>
      </c>
      <c r="F435" s="80">
        <v>2.5059999999999998</v>
      </c>
      <c r="G435" s="45"/>
      <c r="H435" s="45"/>
      <c r="I435" s="45"/>
      <c r="J435" s="35"/>
      <c r="K435" s="35"/>
      <c r="L435" s="35"/>
      <c r="M435" s="35"/>
      <c r="N435" s="35"/>
      <c r="O435" s="35"/>
      <c r="P435" s="35"/>
      <c r="Q435" s="38">
        <v>0</v>
      </c>
      <c r="R435" s="38">
        <v>0</v>
      </c>
      <c r="S435" s="34"/>
      <c r="T435" s="39">
        <v>44866</v>
      </c>
      <c r="U435" s="39"/>
      <c r="V435" s="34" t="s">
        <v>51</v>
      </c>
      <c r="W435" s="34" t="s">
        <v>52</v>
      </c>
      <c r="X435" s="34"/>
      <c r="Y435" s="42" t="s">
        <v>53</v>
      </c>
      <c r="Z435" s="42" t="s">
        <v>53</v>
      </c>
      <c r="AA435" s="42" t="s">
        <v>437</v>
      </c>
      <c r="AB435" s="42"/>
      <c r="AC435" s="484" t="s">
        <v>925</v>
      </c>
    </row>
    <row r="436" spans="1:29" ht="175.5" customHeight="1">
      <c r="A436" s="489" t="s">
        <v>436</v>
      </c>
      <c r="B436" s="85" t="s">
        <v>143</v>
      </c>
      <c r="C436" s="85" t="s">
        <v>49</v>
      </c>
      <c r="D436" s="85" t="s">
        <v>261</v>
      </c>
      <c r="E436" s="86">
        <v>2.032</v>
      </c>
      <c r="F436" s="86">
        <v>2.5059999999999998</v>
      </c>
      <c r="G436" s="184"/>
      <c r="H436" s="184"/>
      <c r="I436" s="184"/>
      <c r="J436" s="87"/>
      <c r="K436" s="87"/>
      <c r="L436" s="87"/>
      <c r="M436" s="87"/>
      <c r="N436" s="87"/>
      <c r="O436" s="87"/>
      <c r="P436" s="87"/>
      <c r="Q436" s="88">
        <v>0</v>
      </c>
      <c r="R436" s="88">
        <v>0</v>
      </c>
      <c r="S436" s="85"/>
      <c r="T436" s="89">
        <v>44866</v>
      </c>
      <c r="U436" s="89"/>
      <c r="V436" s="85" t="s">
        <v>51</v>
      </c>
      <c r="W436" s="85" t="s">
        <v>52</v>
      </c>
      <c r="X436" s="85"/>
      <c r="Y436" s="90" t="s">
        <v>53</v>
      </c>
      <c r="Z436" s="90" t="s">
        <v>53</v>
      </c>
      <c r="AA436" s="90" t="s">
        <v>437</v>
      </c>
      <c r="AB436" s="90"/>
      <c r="AC436" s="496" t="s">
        <v>925</v>
      </c>
    </row>
    <row r="437" spans="1:29" ht="175.5" customHeight="1">
      <c r="A437" s="486" t="s">
        <v>436</v>
      </c>
      <c r="B437" s="34" t="s">
        <v>143</v>
      </c>
      <c r="C437" s="34" t="s">
        <v>49</v>
      </c>
      <c r="D437" s="34" t="s">
        <v>112</v>
      </c>
      <c r="E437" s="80">
        <v>2.032</v>
      </c>
      <c r="F437" s="80">
        <v>2.5059999999999998</v>
      </c>
      <c r="G437" s="45"/>
      <c r="H437" s="45"/>
      <c r="I437" s="45"/>
      <c r="J437" s="45"/>
      <c r="K437" s="35"/>
      <c r="L437" s="35"/>
      <c r="M437" s="35"/>
      <c r="N437" s="35"/>
      <c r="O437" s="35"/>
      <c r="P437" s="35"/>
      <c r="Q437" s="38">
        <v>0</v>
      </c>
      <c r="R437" s="38">
        <v>0</v>
      </c>
      <c r="S437" s="34"/>
      <c r="T437" s="39">
        <v>44866</v>
      </c>
      <c r="U437" s="39"/>
      <c r="V437" s="34" t="s">
        <v>51</v>
      </c>
      <c r="W437" s="34" t="s">
        <v>52</v>
      </c>
      <c r="X437" s="34"/>
      <c r="Y437" s="42" t="s">
        <v>53</v>
      </c>
      <c r="Z437" s="42" t="s">
        <v>53</v>
      </c>
      <c r="AA437" s="42" t="s">
        <v>437</v>
      </c>
      <c r="AB437" s="42"/>
      <c r="AC437" s="484" t="s">
        <v>925</v>
      </c>
    </row>
    <row r="438" spans="1:29" s="82" customFormat="1" ht="175.5" customHeight="1">
      <c r="A438" s="489" t="s">
        <v>436</v>
      </c>
      <c r="B438" s="85" t="s">
        <v>143</v>
      </c>
      <c r="C438" s="85" t="s">
        <v>49</v>
      </c>
      <c r="D438" s="85" t="s">
        <v>171</v>
      </c>
      <c r="E438" s="86">
        <v>2.032</v>
      </c>
      <c r="F438" s="86">
        <v>2.5059999999999998</v>
      </c>
      <c r="G438" s="184"/>
      <c r="H438" s="184"/>
      <c r="I438" s="184"/>
      <c r="J438" s="184"/>
      <c r="K438" s="87"/>
      <c r="L438" s="87"/>
      <c r="M438" s="87"/>
      <c r="N438" s="87"/>
      <c r="O438" s="87"/>
      <c r="P438" s="87"/>
      <c r="Q438" s="88">
        <v>0</v>
      </c>
      <c r="R438" s="88">
        <v>0</v>
      </c>
      <c r="S438" s="85"/>
      <c r="T438" s="89">
        <v>44866</v>
      </c>
      <c r="U438" s="89"/>
      <c r="V438" s="85" t="s">
        <v>51</v>
      </c>
      <c r="W438" s="85" t="s">
        <v>52</v>
      </c>
      <c r="X438" s="85"/>
      <c r="Y438" s="90" t="s">
        <v>53</v>
      </c>
      <c r="Z438" s="90" t="s">
        <v>53</v>
      </c>
      <c r="AA438" s="90" t="s">
        <v>437</v>
      </c>
      <c r="AB438" s="90"/>
      <c r="AC438" s="496" t="s">
        <v>925</v>
      </c>
    </row>
    <row r="439" spans="1:29" ht="175.5" customHeight="1">
      <c r="A439" s="486" t="s">
        <v>439</v>
      </c>
      <c r="B439" s="34" t="s">
        <v>923</v>
      </c>
      <c r="C439" s="34" t="s">
        <v>49</v>
      </c>
      <c r="D439" s="34" t="s">
        <v>50</v>
      </c>
      <c r="E439" s="80">
        <v>0.65290000000000004</v>
      </c>
      <c r="F439" s="80">
        <v>0.80310000000000004</v>
      </c>
      <c r="G439" s="45"/>
      <c r="H439" s="45"/>
      <c r="I439" s="45"/>
      <c r="J439" s="45"/>
      <c r="K439" s="35"/>
      <c r="L439" s="35"/>
      <c r="M439" s="35"/>
      <c r="N439" s="35"/>
      <c r="O439" s="35"/>
      <c r="P439" s="35"/>
      <c r="Q439" s="38">
        <v>15</v>
      </c>
      <c r="R439" s="38">
        <v>18.45</v>
      </c>
      <c r="S439" s="34"/>
      <c r="T439" s="39">
        <v>45658</v>
      </c>
      <c r="U439" s="39"/>
      <c r="V439" s="34" t="s">
        <v>51</v>
      </c>
      <c r="W439" s="34" t="s">
        <v>440</v>
      </c>
      <c r="X439" s="42" t="s">
        <v>53</v>
      </c>
      <c r="Y439" s="42" t="s">
        <v>53</v>
      </c>
      <c r="Z439" s="42"/>
      <c r="AA439" s="42" t="s">
        <v>441</v>
      </c>
      <c r="AB439" s="40" t="s">
        <v>926</v>
      </c>
      <c r="AC439" s="484" t="s">
        <v>924</v>
      </c>
    </row>
    <row r="440" spans="1:29" ht="175.5" customHeight="1">
      <c r="A440" s="489" t="s">
        <v>442</v>
      </c>
      <c r="B440" s="85" t="s">
        <v>444</v>
      </c>
      <c r="C440" s="85" t="s">
        <v>49</v>
      </c>
      <c r="D440" s="85" t="s">
        <v>50</v>
      </c>
      <c r="E440" s="86">
        <v>0.69299999999999995</v>
      </c>
      <c r="F440" s="86">
        <v>0.85853999999999997</v>
      </c>
      <c r="G440" s="184"/>
      <c r="H440" s="184"/>
      <c r="I440" s="184"/>
      <c r="J440" s="184"/>
      <c r="K440" s="87"/>
      <c r="L440" s="87"/>
      <c r="M440" s="87"/>
      <c r="N440" s="87"/>
      <c r="O440" s="87"/>
      <c r="P440" s="87"/>
      <c r="Q440" s="88">
        <v>0</v>
      </c>
      <c r="R440" s="88">
        <v>0</v>
      </c>
      <c r="S440" s="85" t="s">
        <v>445</v>
      </c>
      <c r="T440" s="89">
        <v>45658</v>
      </c>
      <c r="U440" s="89">
        <v>46022</v>
      </c>
      <c r="V440" s="85" t="s">
        <v>51</v>
      </c>
      <c r="W440" s="85" t="s">
        <v>59</v>
      </c>
      <c r="X440" s="90"/>
      <c r="Y440" s="90"/>
      <c r="Z440" s="90"/>
      <c r="AA440" s="210" t="s">
        <v>977</v>
      </c>
      <c r="AB440" s="90"/>
      <c r="AC440" s="496" t="s">
        <v>443</v>
      </c>
    </row>
    <row r="441" spans="1:29" ht="175.5" customHeight="1">
      <c r="A441" s="486" t="s">
        <v>442</v>
      </c>
      <c r="B441" s="34" t="s">
        <v>444</v>
      </c>
      <c r="C441" s="34" t="s">
        <v>49</v>
      </c>
      <c r="D441" s="34" t="s">
        <v>50</v>
      </c>
      <c r="E441" s="80">
        <v>0.69299999999999995</v>
      </c>
      <c r="F441" s="80">
        <v>0.85853999999999997</v>
      </c>
      <c r="G441" s="45"/>
      <c r="H441" s="45"/>
      <c r="I441" s="45"/>
      <c r="J441" s="45"/>
      <c r="K441" s="35"/>
      <c r="L441" s="35"/>
      <c r="M441" s="35"/>
      <c r="N441" s="35"/>
      <c r="O441" s="35"/>
      <c r="P441" s="35"/>
      <c r="Q441" s="38">
        <v>0</v>
      </c>
      <c r="R441" s="38">
        <v>0</v>
      </c>
      <c r="S441" s="34" t="s">
        <v>445</v>
      </c>
      <c r="T441" s="39">
        <v>45658</v>
      </c>
      <c r="U441" s="39">
        <v>46022</v>
      </c>
      <c r="V441" s="34" t="s">
        <v>51</v>
      </c>
      <c r="W441" s="34" t="s">
        <v>59</v>
      </c>
      <c r="X441" s="42"/>
      <c r="Y441" s="42"/>
      <c r="Z441" s="42"/>
      <c r="AA441" s="51" t="s">
        <v>690</v>
      </c>
      <c r="AB441" s="42"/>
      <c r="AC441" s="484" t="s">
        <v>443</v>
      </c>
    </row>
    <row r="442" spans="1:29" ht="175.5" customHeight="1">
      <c r="A442" s="489" t="s">
        <v>446</v>
      </c>
      <c r="B442" s="85" t="s">
        <v>165</v>
      </c>
      <c r="C442" s="85" t="s">
        <v>49</v>
      </c>
      <c r="D442" s="85" t="s">
        <v>448</v>
      </c>
      <c r="E442" s="86">
        <v>0.64600000000000002</v>
      </c>
      <c r="F442" s="86">
        <v>0.80073000000000005</v>
      </c>
      <c r="G442" s="184"/>
      <c r="H442" s="184"/>
      <c r="I442" s="184"/>
      <c r="J442" s="184"/>
      <c r="K442" s="87"/>
      <c r="L442" s="87"/>
      <c r="M442" s="87"/>
      <c r="N442" s="87"/>
      <c r="O442" s="87"/>
      <c r="P442" s="87"/>
      <c r="Q442" s="88">
        <v>0</v>
      </c>
      <c r="R442" s="88">
        <v>0</v>
      </c>
      <c r="S442" s="85"/>
      <c r="T442" s="89">
        <v>45705</v>
      </c>
      <c r="U442" s="211" t="s">
        <v>449</v>
      </c>
      <c r="V442" s="85" t="s">
        <v>51</v>
      </c>
      <c r="W442" s="85" t="s">
        <v>59</v>
      </c>
      <c r="X442" s="90"/>
      <c r="Y442" s="90" t="s">
        <v>451</v>
      </c>
      <c r="Z442" s="90" t="s">
        <v>450</v>
      </c>
      <c r="AA442" s="90" t="s">
        <v>452</v>
      </c>
      <c r="AB442" s="90"/>
      <c r="AC442" s="490" t="s">
        <v>447</v>
      </c>
    </row>
    <row r="443" spans="1:29" ht="175.5" customHeight="1">
      <c r="A443" s="486" t="s">
        <v>453</v>
      </c>
      <c r="B443" s="34" t="s">
        <v>1099</v>
      </c>
      <c r="C443" s="34" t="s">
        <v>49</v>
      </c>
      <c r="D443" s="34" t="s">
        <v>50</v>
      </c>
      <c r="E443" s="80">
        <v>0.68786999999999998</v>
      </c>
      <c r="F443" s="80">
        <v>0.85219999999999996</v>
      </c>
      <c r="G443" s="45"/>
      <c r="H443" s="45"/>
      <c r="I443" s="45"/>
      <c r="J443" s="45"/>
      <c r="K443" s="35"/>
      <c r="L443" s="35"/>
      <c r="M443" s="35"/>
      <c r="N443" s="35"/>
      <c r="O443" s="35"/>
      <c r="P443" s="35"/>
      <c r="Q443" s="38" t="s">
        <v>53</v>
      </c>
      <c r="R443" s="38" t="s">
        <v>53</v>
      </c>
      <c r="S443" s="34" t="s">
        <v>454</v>
      </c>
      <c r="T443" s="39">
        <v>45658</v>
      </c>
      <c r="U443" s="39">
        <v>46022</v>
      </c>
      <c r="V443" s="34" t="s">
        <v>51</v>
      </c>
      <c r="W443" s="34" t="s">
        <v>52</v>
      </c>
      <c r="X443" s="42"/>
      <c r="Y443" s="42" t="s">
        <v>53</v>
      </c>
      <c r="Z443" s="42" t="s">
        <v>53</v>
      </c>
      <c r="AA443" s="42" t="s">
        <v>455</v>
      </c>
      <c r="AB443" s="42"/>
      <c r="AC443" s="502" t="s">
        <v>696</v>
      </c>
    </row>
    <row r="444" spans="1:29" ht="175.5" customHeight="1">
      <c r="A444" s="489" t="s">
        <v>456</v>
      </c>
      <c r="B444" s="85" t="s">
        <v>458</v>
      </c>
      <c r="C444" s="85" t="s">
        <v>49</v>
      </c>
      <c r="D444" s="85" t="s">
        <v>50</v>
      </c>
      <c r="E444" s="86">
        <v>0.53800000000000003</v>
      </c>
      <c r="F444" s="86">
        <v>0.66173999999999999</v>
      </c>
      <c r="G444" s="184"/>
      <c r="H444" s="184"/>
      <c r="I444" s="184"/>
      <c r="J444" s="184"/>
      <c r="K444" s="87"/>
      <c r="L444" s="87"/>
      <c r="M444" s="87"/>
      <c r="N444" s="87"/>
      <c r="O444" s="87"/>
      <c r="P444" s="87"/>
      <c r="Q444" s="88">
        <v>0</v>
      </c>
      <c r="R444" s="88">
        <v>0</v>
      </c>
      <c r="S444" s="85" t="s">
        <v>459</v>
      </c>
      <c r="T444" s="89">
        <v>45658</v>
      </c>
      <c r="U444" s="89"/>
      <c r="V444" s="85" t="s">
        <v>50</v>
      </c>
      <c r="W444" s="85" t="s">
        <v>50</v>
      </c>
      <c r="X444" s="90"/>
      <c r="Y444" s="90" t="s">
        <v>460</v>
      </c>
      <c r="Z444" s="90" t="s">
        <v>461</v>
      </c>
      <c r="AA444" s="90"/>
      <c r="AB444" s="90"/>
      <c r="AC444" s="490" t="s">
        <v>457</v>
      </c>
    </row>
    <row r="445" spans="1:29" ht="175.5" customHeight="1">
      <c r="A445" s="486" t="s">
        <v>462</v>
      </c>
      <c r="B445" s="66" t="s">
        <v>464</v>
      </c>
      <c r="C445" s="66" t="s">
        <v>49</v>
      </c>
      <c r="D445" s="66" t="s">
        <v>50</v>
      </c>
      <c r="E445" s="80">
        <v>0.69299999999999995</v>
      </c>
      <c r="F445" s="80">
        <v>0.85850000000000004</v>
      </c>
      <c r="G445" s="45"/>
      <c r="H445" s="45"/>
      <c r="I445" s="45"/>
      <c r="J445" s="45"/>
      <c r="K445" s="35"/>
      <c r="L445" s="35"/>
      <c r="M445" s="35"/>
      <c r="N445" s="35"/>
      <c r="O445" s="35"/>
      <c r="P445" s="35"/>
      <c r="Q445" s="67">
        <v>39</v>
      </c>
      <c r="R445" s="67">
        <v>47.97</v>
      </c>
      <c r="S445" s="66"/>
      <c r="T445" s="68">
        <v>45658</v>
      </c>
      <c r="U445" s="68"/>
      <c r="V445" s="66"/>
      <c r="W445" s="66" t="s">
        <v>52</v>
      </c>
      <c r="X445" s="69"/>
      <c r="Y445" s="69"/>
      <c r="Z445" s="69"/>
      <c r="AA445" s="42" t="s">
        <v>465</v>
      </c>
      <c r="AB445" s="69"/>
      <c r="AC445" s="487" t="s">
        <v>463</v>
      </c>
    </row>
    <row r="446" spans="1:29" ht="175.5" customHeight="1">
      <c r="A446" s="489" t="s">
        <v>462</v>
      </c>
      <c r="B446" s="212" t="s">
        <v>464</v>
      </c>
      <c r="C446" s="212" t="s">
        <v>77</v>
      </c>
      <c r="D446" s="212" t="s">
        <v>50</v>
      </c>
      <c r="E446" s="86"/>
      <c r="F446" s="86"/>
      <c r="G446" s="184">
        <v>0.69299999999999995</v>
      </c>
      <c r="H446" s="184">
        <v>0.85850000000000004</v>
      </c>
      <c r="I446" s="184">
        <v>0.69299999999999995</v>
      </c>
      <c r="J446" s="184">
        <v>0.85850000000000004</v>
      </c>
      <c r="K446" s="213"/>
      <c r="L446" s="213"/>
      <c r="M446" s="213"/>
      <c r="N446" s="213"/>
      <c r="O446" s="213"/>
      <c r="P446" s="213"/>
      <c r="Q446" s="214">
        <v>42</v>
      </c>
      <c r="R446" s="214">
        <v>51.66</v>
      </c>
      <c r="S446" s="212"/>
      <c r="T446" s="215">
        <v>45658</v>
      </c>
      <c r="U446" s="215"/>
      <c r="V446" s="212"/>
      <c r="W446" s="212" t="s">
        <v>52</v>
      </c>
      <c r="X446" s="212"/>
      <c r="Y446" s="216"/>
      <c r="Z446" s="216"/>
      <c r="AA446" s="90" t="s">
        <v>466</v>
      </c>
      <c r="AB446" s="216"/>
      <c r="AC446" s="490" t="s">
        <v>463</v>
      </c>
    </row>
    <row r="447" spans="1:29" ht="175.5" customHeight="1">
      <c r="A447" s="486" t="s">
        <v>467</v>
      </c>
      <c r="B447" s="34" t="s">
        <v>938</v>
      </c>
      <c r="C447" s="34" t="s">
        <v>49</v>
      </c>
      <c r="D447" s="34" t="s">
        <v>50</v>
      </c>
      <c r="E447" s="80">
        <v>0.59399999999999997</v>
      </c>
      <c r="F447" s="80">
        <f>736.77/1000</f>
        <v>0.73677000000000004</v>
      </c>
      <c r="G447" s="45"/>
      <c r="H447" s="45"/>
      <c r="I447" s="45"/>
      <c r="J447" s="45"/>
      <c r="K447" s="35"/>
      <c r="L447" s="35"/>
      <c r="M447" s="35"/>
      <c r="N447" s="35"/>
      <c r="O447" s="35"/>
      <c r="P447" s="35"/>
      <c r="Q447" s="38">
        <v>0</v>
      </c>
      <c r="R447" s="38">
        <v>0</v>
      </c>
      <c r="S447" s="34"/>
      <c r="T447" s="39">
        <v>45658</v>
      </c>
      <c r="U447" s="39">
        <v>46022</v>
      </c>
      <c r="V447" s="34" t="s">
        <v>51</v>
      </c>
      <c r="W447" s="34" t="s">
        <v>50</v>
      </c>
      <c r="X447" s="42" t="s">
        <v>53</v>
      </c>
      <c r="Y447" s="42" t="s">
        <v>469</v>
      </c>
      <c r="Z447" s="42" t="s">
        <v>470</v>
      </c>
      <c r="AA447" s="42" t="s">
        <v>471</v>
      </c>
      <c r="AB447" s="42"/>
      <c r="AC447" s="487" t="s">
        <v>468</v>
      </c>
    </row>
    <row r="448" spans="1:29" ht="175.5" customHeight="1">
      <c r="A448" s="489" t="s">
        <v>467</v>
      </c>
      <c r="B448" s="85" t="s">
        <v>938</v>
      </c>
      <c r="C448" s="85" t="s">
        <v>77</v>
      </c>
      <c r="D448" s="85" t="s">
        <v>50</v>
      </c>
      <c r="E448" s="86"/>
      <c r="F448" s="86"/>
      <c r="G448" s="184">
        <v>0.59399999999999997</v>
      </c>
      <c r="H448" s="184">
        <f>736.77/1000</f>
        <v>0.73677000000000004</v>
      </c>
      <c r="I448" s="184">
        <v>0.59399999999999997</v>
      </c>
      <c r="J448" s="184">
        <f>736.77/1000</f>
        <v>0.73677000000000004</v>
      </c>
      <c r="K448" s="87"/>
      <c r="L448" s="87"/>
      <c r="M448" s="87"/>
      <c r="N448" s="87"/>
      <c r="O448" s="87"/>
      <c r="P448" s="87"/>
      <c r="Q448" s="88">
        <v>0</v>
      </c>
      <c r="R448" s="88">
        <v>0</v>
      </c>
      <c r="S448" s="85"/>
      <c r="T448" s="89">
        <v>45658</v>
      </c>
      <c r="U448" s="89">
        <v>46022</v>
      </c>
      <c r="V448" s="85" t="s">
        <v>51</v>
      </c>
      <c r="W448" s="85" t="s">
        <v>50</v>
      </c>
      <c r="X448" s="90" t="s">
        <v>53</v>
      </c>
      <c r="Y448" s="90" t="s">
        <v>469</v>
      </c>
      <c r="Z448" s="90" t="s">
        <v>470</v>
      </c>
      <c r="AA448" s="90" t="s">
        <v>471</v>
      </c>
      <c r="AB448" s="90"/>
      <c r="AC448" s="490" t="s">
        <v>468</v>
      </c>
    </row>
    <row r="449" spans="1:29" ht="175.5" customHeight="1">
      <c r="A449" s="486" t="s">
        <v>472</v>
      </c>
      <c r="B449" s="34" t="s">
        <v>473</v>
      </c>
      <c r="C449" s="34" t="s">
        <v>49</v>
      </c>
      <c r="D449" s="34" t="s">
        <v>112</v>
      </c>
      <c r="E449" s="80">
        <v>0.69299999999999995</v>
      </c>
      <c r="F449" s="80">
        <v>0.85853999999999997</v>
      </c>
      <c r="G449" s="45"/>
      <c r="H449" s="45"/>
      <c r="I449" s="45"/>
      <c r="J449" s="45"/>
      <c r="K449" s="35"/>
      <c r="L449" s="35"/>
      <c r="M449" s="35"/>
      <c r="N449" s="35"/>
      <c r="O449" s="35"/>
      <c r="P449" s="35"/>
      <c r="Q449" s="38">
        <v>40</v>
      </c>
      <c r="R449" s="38">
        <v>49.2</v>
      </c>
      <c r="S449" s="41" t="s">
        <v>691</v>
      </c>
      <c r="T449" s="39">
        <v>45658</v>
      </c>
      <c r="U449" s="39"/>
      <c r="V449" s="34" t="s">
        <v>51</v>
      </c>
      <c r="W449" s="34" t="s">
        <v>52</v>
      </c>
      <c r="X449" s="42">
        <v>0</v>
      </c>
      <c r="Y449" s="42" t="s">
        <v>53</v>
      </c>
      <c r="Z449" s="42" t="s">
        <v>474</v>
      </c>
      <c r="AA449" s="104" t="s">
        <v>475</v>
      </c>
      <c r="AB449" s="42" t="s">
        <v>1106</v>
      </c>
      <c r="AC449" s="484" t="s">
        <v>697</v>
      </c>
    </row>
    <row r="450" spans="1:29" ht="175.5" customHeight="1">
      <c r="A450" s="489" t="s">
        <v>472</v>
      </c>
      <c r="B450" s="85" t="s">
        <v>473</v>
      </c>
      <c r="C450" s="85" t="s">
        <v>49</v>
      </c>
      <c r="D450" s="85" t="s">
        <v>438</v>
      </c>
      <c r="E450" s="86">
        <v>0.69299999999999995</v>
      </c>
      <c r="F450" s="86">
        <v>0.85853999999999997</v>
      </c>
      <c r="G450" s="184"/>
      <c r="H450" s="184"/>
      <c r="I450" s="184"/>
      <c r="J450" s="184"/>
      <c r="K450" s="87"/>
      <c r="L450" s="87"/>
      <c r="M450" s="87"/>
      <c r="N450" s="87"/>
      <c r="O450" s="87"/>
      <c r="P450" s="87"/>
      <c r="Q450" s="88">
        <v>40</v>
      </c>
      <c r="R450" s="88">
        <v>49.2</v>
      </c>
      <c r="S450" s="164" t="s">
        <v>691</v>
      </c>
      <c r="T450" s="89">
        <v>45658</v>
      </c>
      <c r="U450" s="89"/>
      <c r="V450" s="85" t="s">
        <v>51</v>
      </c>
      <c r="W450" s="85" t="s">
        <v>52</v>
      </c>
      <c r="X450" s="90">
        <v>0</v>
      </c>
      <c r="Y450" s="90" t="s">
        <v>53</v>
      </c>
      <c r="Z450" s="90" t="s">
        <v>474</v>
      </c>
      <c r="AA450" s="217" t="s">
        <v>475</v>
      </c>
      <c r="AB450" s="90" t="s">
        <v>1106</v>
      </c>
      <c r="AC450" s="496" t="s">
        <v>697</v>
      </c>
    </row>
    <row r="451" spans="1:29" ht="175.5" customHeight="1">
      <c r="A451" s="486" t="s">
        <v>472</v>
      </c>
      <c r="B451" s="34" t="s">
        <v>473</v>
      </c>
      <c r="C451" s="34" t="s">
        <v>49</v>
      </c>
      <c r="D451" s="34" t="s">
        <v>159</v>
      </c>
      <c r="E451" s="80">
        <v>0.69299999999999995</v>
      </c>
      <c r="F451" s="80">
        <v>0.85853999999999997</v>
      </c>
      <c r="G451" s="45"/>
      <c r="H451" s="45"/>
      <c r="I451" s="45"/>
      <c r="J451" s="45"/>
      <c r="K451" s="35"/>
      <c r="L451" s="35"/>
      <c r="M451" s="35"/>
      <c r="N451" s="35"/>
      <c r="O451" s="35"/>
      <c r="P451" s="35"/>
      <c r="Q451" s="38">
        <v>30</v>
      </c>
      <c r="R451" s="38">
        <v>36.9</v>
      </c>
      <c r="S451" s="41" t="s">
        <v>691</v>
      </c>
      <c r="T451" s="39">
        <v>45658</v>
      </c>
      <c r="U451" s="39"/>
      <c r="V451" s="34" t="s">
        <v>51</v>
      </c>
      <c r="W451" s="34" t="s">
        <v>52</v>
      </c>
      <c r="X451" s="42">
        <v>0</v>
      </c>
      <c r="Y451" s="42" t="s">
        <v>53</v>
      </c>
      <c r="Z451" s="42" t="s">
        <v>476</v>
      </c>
      <c r="AA451" s="104" t="s">
        <v>475</v>
      </c>
      <c r="AB451" s="42" t="s">
        <v>1106</v>
      </c>
      <c r="AC451" s="484" t="s">
        <v>697</v>
      </c>
    </row>
    <row r="452" spans="1:29" ht="175.5" customHeight="1">
      <c r="A452" s="489" t="s">
        <v>472</v>
      </c>
      <c r="B452" s="85" t="s">
        <v>1124</v>
      </c>
      <c r="C452" s="85" t="s">
        <v>49</v>
      </c>
      <c r="D452" s="164" t="s">
        <v>72</v>
      </c>
      <c r="E452" s="86">
        <v>0.78800000000000003</v>
      </c>
      <c r="F452" s="86">
        <v>0.97538999999999998</v>
      </c>
      <c r="G452" s="184"/>
      <c r="H452" s="184"/>
      <c r="I452" s="184"/>
      <c r="J452" s="184"/>
      <c r="K452" s="87"/>
      <c r="L452" s="87"/>
      <c r="M452" s="87"/>
      <c r="N452" s="87"/>
      <c r="O452" s="87"/>
      <c r="P452" s="87"/>
      <c r="Q452" s="88">
        <v>0</v>
      </c>
      <c r="R452" s="88">
        <v>0</v>
      </c>
      <c r="S452" s="164"/>
      <c r="T452" s="89">
        <v>45658</v>
      </c>
      <c r="U452" s="89"/>
      <c r="V452" s="85" t="s">
        <v>51</v>
      </c>
      <c r="W452" s="85" t="s">
        <v>52</v>
      </c>
      <c r="X452" s="90">
        <v>0</v>
      </c>
      <c r="Y452" s="90" t="s">
        <v>53</v>
      </c>
      <c r="Z452" s="171" t="s">
        <v>66</v>
      </c>
      <c r="AA452" s="218" t="s">
        <v>475</v>
      </c>
      <c r="AB452" s="90"/>
      <c r="AC452" s="496" t="s">
        <v>697</v>
      </c>
    </row>
    <row r="453" spans="1:29" ht="175.5" customHeight="1">
      <c r="A453" s="486" t="s">
        <v>477</v>
      </c>
      <c r="B453" s="34" t="s">
        <v>165</v>
      </c>
      <c r="C453" s="34" t="s">
        <v>49</v>
      </c>
      <c r="D453" s="34" t="s">
        <v>50</v>
      </c>
      <c r="E453" s="80">
        <v>2.0790000000000002</v>
      </c>
      <c r="F453" s="80">
        <f>(E453+0.005)*1.23</f>
        <v>2.56332</v>
      </c>
      <c r="G453" s="45"/>
      <c r="H453" s="45"/>
      <c r="I453" s="45"/>
      <c r="J453" s="45"/>
      <c r="K453" s="35"/>
      <c r="L453" s="35"/>
      <c r="M453" s="35"/>
      <c r="N453" s="35"/>
      <c r="O453" s="35"/>
      <c r="P453" s="35"/>
      <c r="Q453" s="38">
        <v>30</v>
      </c>
      <c r="R453" s="38">
        <f>Q453+(Q453*23%)</f>
        <v>36.9</v>
      </c>
      <c r="S453" s="34" t="s">
        <v>66</v>
      </c>
      <c r="T453" s="39">
        <v>44835</v>
      </c>
      <c r="U453" s="39"/>
      <c r="V453" s="34" t="s">
        <v>50</v>
      </c>
      <c r="W453" s="34" t="s">
        <v>59</v>
      </c>
      <c r="X453" s="42" t="s">
        <v>313</v>
      </c>
      <c r="Y453" s="42" t="s">
        <v>53</v>
      </c>
      <c r="Z453" s="42" t="s">
        <v>53</v>
      </c>
      <c r="AA453" s="44" t="s">
        <v>479</v>
      </c>
      <c r="AB453" s="42" t="s">
        <v>740</v>
      </c>
      <c r="AC453" s="503" t="s">
        <v>478</v>
      </c>
    </row>
    <row r="454" spans="1:29" ht="175.5" customHeight="1">
      <c r="A454" s="489" t="s">
        <v>477</v>
      </c>
      <c r="B454" s="85" t="s">
        <v>165</v>
      </c>
      <c r="C454" s="85" t="s">
        <v>77</v>
      </c>
      <c r="D454" s="85" t="s">
        <v>50</v>
      </c>
      <c r="E454" s="86"/>
      <c r="F454" s="86"/>
      <c r="G454" s="184">
        <v>2.6779999999999999</v>
      </c>
      <c r="H454" s="184">
        <f>(G454+0.005)*1.23</f>
        <v>3.3000899999999995</v>
      </c>
      <c r="I454" s="184">
        <v>1.845</v>
      </c>
      <c r="J454" s="184">
        <f>(I454+0.005)*1.23</f>
        <v>2.2754999999999996</v>
      </c>
      <c r="K454" s="87"/>
      <c r="L454" s="87"/>
      <c r="M454" s="87"/>
      <c r="N454" s="87"/>
      <c r="O454" s="87"/>
      <c r="P454" s="87"/>
      <c r="Q454" s="88">
        <v>30</v>
      </c>
      <c r="R454" s="88">
        <f>Q454+(Q454*23%)</f>
        <v>36.9</v>
      </c>
      <c r="S454" s="85" t="s">
        <v>66</v>
      </c>
      <c r="T454" s="89">
        <v>44835</v>
      </c>
      <c r="U454" s="89"/>
      <c r="V454" s="85" t="s">
        <v>50</v>
      </c>
      <c r="W454" s="85" t="s">
        <v>59</v>
      </c>
      <c r="X454" s="90" t="s">
        <v>313</v>
      </c>
      <c r="Y454" s="90" t="s">
        <v>53</v>
      </c>
      <c r="Z454" s="90" t="s">
        <v>53</v>
      </c>
      <c r="AA454" s="208" t="s">
        <v>479</v>
      </c>
      <c r="AB454" s="90" t="s">
        <v>740</v>
      </c>
      <c r="AC454" s="504" t="s">
        <v>478</v>
      </c>
    </row>
    <row r="455" spans="1:29" ht="175.5" customHeight="1">
      <c r="A455" s="486" t="s">
        <v>477</v>
      </c>
      <c r="B455" s="34" t="s">
        <v>165</v>
      </c>
      <c r="C455" s="34" t="s">
        <v>77</v>
      </c>
      <c r="D455" s="34" t="s">
        <v>50</v>
      </c>
      <c r="E455" s="80"/>
      <c r="F455" s="80"/>
      <c r="G455" s="45">
        <v>2.4260000000000002</v>
      </c>
      <c r="H455" s="45">
        <f>(G455+0.005)*1.23</f>
        <v>2.9901300000000002</v>
      </c>
      <c r="I455" s="45">
        <v>1.6220000000000001</v>
      </c>
      <c r="J455" s="45">
        <f>(I455+0.005)*1.23</f>
        <v>2.0012099999999999</v>
      </c>
      <c r="K455" s="35"/>
      <c r="L455" s="35"/>
      <c r="M455" s="35"/>
      <c r="N455" s="35"/>
      <c r="O455" s="35"/>
      <c r="P455" s="35"/>
      <c r="Q455" s="38">
        <v>30</v>
      </c>
      <c r="R455" s="38">
        <f>Q455+(Q455*23%)</f>
        <v>36.9</v>
      </c>
      <c r="S455" s="34" t="s">
        <v>66</v>
      </c>
      <c r="T455" s="39">
        <v>44835</v>
      </c>
      <c r="U455" s="39"/>
      <c r="V455" s="34" t="s">
        <v>50</v>
      </c>
      <c r="W455" s="34" t="s">
        <v>59</v>
      </c>
      <c r="X455" s="42" t="s">
        <v>313</v>
      </c>
      <c r="Y455" s="42" t="s">
        <v>53</v>
      </c>
      <c r="Z455" s="42" t="s">
        <v>53</v>
      </c>
      <c r="AA455" s="44" t="s">
        <v>479</v>
      </c>
      <c r="AB455" s="42" t="s">
        <v>740</v>
      </c>
      <c r="AC455" s="503" t="s">
        <v>478</v>
      </c>
    </row>
    <row r="456" spans="1:29" s="82" customFormat="1" ht="175.5" customHeight="1">
      <c r="A456" s="489" t="s">
        <v>836</v>
      </c>
      <c r="B456" s="85" t="s">
        <v>838</v>
      </c>
      <c r="C456" s="85" t="s">
        <v>49</v>
      </c>
      <c r="D456" s="85" t="s">
        <v>72</v>
      </c>
      <c r="E456" s="86">
        <v>0.56000000000000005</v>
      </c>
      <c r="F456" s="86">
        <v>0.68880000000000008</v>
      </c>
      <c r="G456" s="184"/>
      <c r="H456" s="184"/>
      <c r="I456" s="184"/>
      <c r="J456" s="184"/>
      <c r="K456" s="87"/>
      <c r="L456" s="87"/>
      <c r="M456" s="87"/>
      <c r="N456" s="87"/>
      <c r="O456" s="87"/>
      <c r="P456" s="87"/>
      <c r="Q456" s="88">
        <v>0</v>
      </c>
      <c r="R456" s="88">
        <v>0</v>
      </c>
      <c r="S456" s="85" t="s">
        <v>734</v>
      </c>
      <c r="T456" s="89">
        <v>45689</v>
      </c>
      <c r="U456" s="89">
        <v>46022</v>
      </c>
      <c r="V456" s="85" t="s">
        <v>51</v>
      </c>
      <c r="W456" s="85" t="s">
        <v>52</v>
      </c>
      <c r="X456" s="90" t="s">
        <v>53</v>
      </c>
      <c r="Y456" s="90" t="s">
        <v>53</v>
      </c>
      <c r="Z456" s="90" t="s">
        <v>53</v>
      </c>
      <c r="AA456" s="208" t="s">
        <v>839</v>
      </c>
      <c r="AB456" s="90"/>
      <c r="AC456" s="505" t="s">
        <v>837</v>
      </c>
    </row>
    <row r="457" spans="1:29" ht="175.5" customHeight="1">
      <c r="A457" s="486" t="s">
        <v>480</v>
      </c>
      <c r="B457" s="34" t="s">
        <v>482</v>
      </c>
      <c r="C457" s="34" t="s">
        <v>49</v>
      </c>
      <c r="D457" s="34" t="s">
        <v>50</v>
      </c>
      <c r="E457" s="80">
        <v>0.69299999999999995</v>
      </c>
      <c r="F457" s="80">
        <v>0.85850000000000004</v>
      </c>
      <c r="G457" s="45"/>
      <c r="H457" s="45"/>
      <c r="I457" s="45"/>
      <c r="J457" s="45"/>
      <c r="K457" s="71"/>
      <c r="L457" s="71"/>
      <c r="M457" s="71"/>
      <c r="N457" s="71"/>
      <c r="O457" s="71"/>
      <c r="P457" s="71"/>
      <c r="Q457" s="38">
        <v>0</v>
      </c>
      <c r="R457" s="38">
        <v>0</v>
      </c>
      <c r="S457" s="34" t="s">
        <v>483</v>
      </c>
      <c r="T457" s="39">
        <v>45505</v>
      </c>
      <c r="U457" s="39"/>
      <c r="V457" s="34" t="s">
        <v>51</v>
      </c>
      <c r="W457" s="34" t="s">
        <v>52</v>
      </c>
      <c r="X457" s="42" t="s">
        <v>53</v>
      </c>
      <c r="Y457" s="42" t="s">
        <v>53</v>
      </c>
      <c r="Z457" s="42" t="s">
        <v>53</v>
      </c>
      <c r="AA457" s="42" t="s">
        <v>484</v>
      </c>
      <c r="AB457" s="42"/>
      <c r="AC457" s="487" t="s">
        <v>481</v>
      </c>
    </row>
    <row r="458" spans="1:29" ht="175.5" customHeight="1">
      <c r="A458" s="489" t="s">
        <v>485</v>
      </c>
      <c r="B458" s="85" t="s">
        <v>970</v>
      </c>
      <c r="C458" s="85" t="s">
        <v>22</v>
      </c>
      <c r="D458" s="85" t="s">
        <v>486</v>
      </c>
      <c r="E458" s="86">
        <v>0.69279000000000002</v>
      </c>
      <c r="F458" s="86">
        <v>0.85828000000000004</v>
      </c>
      <c r="G458" s="184"/>
      <c r="H458" s="184"/>
      <c r="I458" s="184"/>
      <c r="J458" s="184"/>
      <c r="K458" s="87"/>
      <c r="L458" s="87"/>
      <c r="M458" s="87"/>
      <c r="N458" s="87"/>
      <c r="O458" s="87"/>
      <c r="P458" s="87"/>
      <c r="Q458" s="88">
        <v>0</v>
      </c>
      <c r="R458" s="88">
        <v>0</v>
      </c>
      <c r="S458" s="85"/>
      <c r="T458" s="89">
        <v>45658</v>
      </c>
      <c r="U458" s="89">
        <v>46022</v>
      </c>
      <c r="V458" s="85" t="s">
        <v>51</v>
      </c>
      <c r="W458" s="85" t="s">
        <v>52</v>
      </c>
      <c r="X458" s="90" t="s">
        <v>53</v>
      </c>
      <c r="Y458" s="90" t="s">
        <v>53</v>
      </c>
      <c r="Z458" s="90" t="s">
        <v>53</v>
      </c>
      <c r="AA458" s="90" t="s">
        <v>487</v>
      </c>
      <c r="AB458" s="90"/>
      <c r="AC458" s="496" t="s">
        <v>698</v>
      </c>
    </row>
    <row r="459" spans="1:29" ht="175.5" customHeight="1">
      <c r="A459" s="486" t="s">
        <v>485</v>
      </c>
      <c r="B459" s="34" t="s">
        <v>971</v>
      </c>
      <c r="C459" s="34" t="s">
        <v>488</v>
      </c>
      <c r="D459" s="34" t="s">
        <v>486</v>
      </c>
      <c r="E459" s="80"/>
      <c r="F459" s="80"/>
      <c r="G459" s="45">
        <v>0.79744999999999999</v>
      </c>
      <c r="H459" s="45">
        <v>0.98701399999999995</v>
      </c>
      <c r="I459" s="45">
        <v>0.58811999999999998</v>
      </c>
      <c r="J459" s="45">
        <v>0.72953800000000002</v>
      </c>
      <c r="K459" s="35"/>
      <c r="L459" s="35"/>
      <c r="M459" s="35"/>
      <c r="N459" s="35"/>
      <c r="O459" s="35"/>
      <c r="P459" s="35"/>
      <c r="Q459" s="38">
        <v>0</v>
      </c>
      <c r="R459" s="38">
        <v>0</v>
      </c>
      <c r="S459" s="34"/>
      <c r="T459" s="39">
        <v>45658</v>
      </c>
      <c r="U459" s="39">
        <v>46022</v>
      </c>
      <c r="V459" s="34" t="s">
        <v>51</v>
      </c>
      <c r="W459" s="34" t="s">
        <v>52</v>
      </c>
      <c r="X459" s="34" t="s">
        <v>53</v>
      </c>
      <c r="Y459" s="42" t="s">
        <v>53</v>
      </c>
      <c r="Z459" s="42" t="s">
        <v>53</v>
      </c>
      <c r="AA459" s="42" t="s">
        <v>487</v>
      </c>
      <c r="AB459" s="42"/>
      <c r="AC459" s="484" t="s">
        <v>698</v>
      </c>
    </row>
    <row r="460" spans="1:29" ht="175.5" customHeight="1">
      <c r="A460" s="495" t="s">
        <v>931</v>
      </c>
      <c r="B460" s="85" t="s">
        <v>489</v>
      </c>
      <c r="C460" s="85" t="s">
        <v>22</v>
      </c>
      <c r="D460" s="164" t="s">
        <v>932</v>
      </c>
      <c r="E460" s="86">
        <v>0.54400000000000004</v>
      </c>
      <c r="F460" s="86">
        <v>0.67530000000000001</v>
      </c>
      <c r="G460" s="184"/>
      <c r="H460" s="184"/>
      <c r="I460" s="184"/>
      <c r="J460" s="184"/>
      <c r="K460" s="87"/>
      <c r="L460" s="87"/>
      <c r="M460" s="87"/>
      <c r="N460" s="87"/>
      <c r="O460" s="87"/>
      <c r="P460" s="87"/>
      <c r="Q460" s="88" t="s">
        <v>53</v>
      </c>
      <c r="R460" s="88"/>
      <c r="S460" s="164" t="s">
        <v>933</v>
      </c>
      <c r="T460" s="89">
        <v>45658</v>
      </c>
      <c r="U460" s="89">
        <v>46022</v>
      </c>
      <c r="V460" s="85" t="s">
        <v>51</v>
      </c>
      <c r="W460" s="85" t="s">
        <v>59</v>
      </c>
      <c r="X460" s="90" t="s">
        <v>53</v>
      </c>
      <c r="Y460" s="90" t="s">
        <v>53</v>
      </c>
      <c r="Z460" s="90" t="s">
        <v>53</v>
      </c>
      <c r="AA460" s="169" t="s">
        <v>490</v>
      </c>
      <c r="AB460" s="90"/>
      <c r="AC460" s="490" t="s">
        <v>934</v>
      </c>
    </row>
    <row r="461" spans="1:29" ht="175.5" customHeight="1">
      <c r="A461" s="486" t="s">
        <v>491</v>
      </c>
      <c r="B461" s="34" t="s">
        <v>165</v>
      </c>
      <c r="C461" s="34" t="s">
        <v>49</v>
      </c>
      <c r="D461" s="34" t="s">
        <v>50</v>
      </c>
      <c r="E461" s="80">
        <f>0.63641-0.005</f>
        <v>0.63141000000000003</v>
      </c>
      <c r="F461" s="80">
        <f>((E461+0.005)*1.23)</f>
        <v>0.78278429999999999</v>
      </c>
      <c r="G461" s="45"/>
      <c r="H461" s="45"/>
      <c r="I461" s="45"/>
      <c r="J461" s="45"/>
      <c r="K461" s="35"/>
      <c r="L461" s="35"/>
      <c r="M461" s="35"/>
      <c r="N461" s="35"/>
      <c r="O461" s="35"/>
      <c r="P461" s="35"/>
      <c r="Q461" s="38">
        <v>0</v>
      </c>
      <c r="R461" s="38">
        <v>0</v>
      </c>
      <c r="S461" s="34" t="s">
        <v>492</v>
      </c>
      <c r="T461" s="39">
        <v>45292</v>
      </c>
      <c r="U461" s="39"/>
      <c r="V461" s="34" t="s">
        <v>51</v>
      </c>
      <c r="W461" s="34" t="s">
        <v>50</v>
      </c>
      <c r="X461" s="42" t="s">
        <v>53</v>
      </c>
      <c r="Y461" s="42" t="s">
        <v>741</v>
      </c>
      <c r="Z461" s="42" t="s">
        <v>53</v>
      </c>
      <c r="AA461" s="42" t="s">
        <v>53</v>
      </c>
      <c r="AB461" s="42" t="s">
        <v>742</v>
      </c>
      <c r="AC461" s="484" t="s">
        <v>693</v>
      </c>
    </row>
    <row r="462" spans="1:29" ht="175.5" customHeight="1">
      <c r="A462" s="489" t="s">
        <v>493</v>
      </c>
      <c r="B462" s="85" t="s">
        <v>494</v>
      </c>
      <c r="C462" s="85" t="s">
        <v>49</v>
      </c>
      <c r="D462" s="85" t="s">
        <v>50</v>
      </c>
      <c r="E462" s="86">
        <v>0.85897000000000001</v>
      </c>
      <c r="F462" s="86">
        <v>1.0626831000000001</v>
      </c>
      <c r="G462" s="184"/>
      <c r="H462" s="184"/>
      <c r="I462" s="184"/>
      <c r="J462" s="184"/>
      <c r="K462" s="87"/>
      <c r="L462" s="87"/>
      <c r="M462" s="87"/>
      <c r="N462" s="87"/>
      <c r="O462" s="87"/>
      <c r="P462" s="87"/>
      <c r="Q462" s="88">
        <v>28</v>
      </c>
      <c r="R462" s="88">
        <v>34.44</v>
      </c>
      <c r="S462" s="85" t="s">
        <v>495</v>
      </c>
      <c r="T462" s="89">
        <v>45717</v>
      </c>
      <c r="U462" s="89"/>
      <c r="V462" s="85" t="s">
        <v>51</v>
      </c>
      <c r="W462" s="85" t="s">
        <v>52</v>
      </c>
      <c r="X462" s="90"/>
      <c r="Y462" s="90" t="s">
        <v>66</v>
      </c>
      <c r="Z462" s="90" t="s">
        <v>66</v>
      </c>
      <c r="AA462" s="219" t="s">
        <v>496</v>
      </c>
      <c r="AB462" s="90" t="s">
        <v>66</v>
      </c>
      <c r="AC462" s="496" t="s">
        <v>692</v>
      </c>
    </row>
    <row r="463" spans="1:29" ht="175.5" customHeight="1">
      <c r="A463" s="486" t="s">
        <v>497</v>
      </c>
      <c r="B463" s="41" t="s">
        <v>85</v>
      </c>
      <c r="C463" s="34" t="s">
        <v>49</v>
      </c>
      <c r="D463" s="34" t="s">
        <v>50</v>
      </c>
      <c r="E463" s="80">
        <v>0.59530000000000005</v>
      </c>
      <c r="F463" s="80">
        <v>0.73829999999999996</v>
      </c>
      <c r="G463" s="45"/>
      <c r="H463" s="45"/>
      <c r="I463" s="45"/>
      <c r="J463" s="45"/>
      <c r="K463" s="35"/>
      <c r="L463" s="35"/>
      <c r="M463" s="35"/>
      <c r="N463" s="35"/>
      <c r="O463" s="35"/>
      <c r="P463" s="35"/>
      <c r="Q463" s="38"/>
      <c r="R463" s="38"/>
      <c r="S463" s="34"/>
      <c r="T463" s="39">
        <v>45658</v>
      </c>
      <c r="U463" s="39"/>
      <c r="V463" s="34" t="s">
        <v>50</v>
      </c>
      <c r="W463" s="41" t="s">
        <v>351</v>
      </c>
      <c r="X463" s="42" t="s">
        <v>53</v>
      </c>
      <c r="Y463" s="42" t="s">
        <v>53</v>
      </c>
      <c r="Z463" s="42" t="s">
        <v>53</v>
      </c>
      <c r="AA463" s="44" t="s">
        <v>499</v>
      </c>
      <c r="AB463" s="42" t="s">
        <v>500</v>
      </c>
      <c r="AC463" s="487" t="s">
        <v>498</v>
      </c>
    </row>
    <row r="464" spans="1:29" ht="175.5" customHeight="1">
      <c r="A464" s="489" t="s">
        <v>501</v>
      </c>
      <c r="B464" s="85" t="s">
        <v>85</v>
      </c>
      <c r="C464" s="85" t="s">
        <v>49</v>
      </c>
      <c r="D464" s="85" t="s">
        <v>50</v>
      </c>
      <c r="E464" s="86">
        <v>1.073</v>
      </c>
      <c r="F464" s="86">
        <v>1.3259399999999999</v>
      </c>
      <c r="G464" s="184"/>
      <c r="H464" s="184"/>
      <c r="I464" s="184"/>
      <c r="J464" s="184"/>
      <c r="K464" s="87"/>
      <c r="L464" s="87"/>
      <c r="M464" s="87"/>
      <c r="N464" s="87"/>
      <c r="O464" s="87"/>
      <c r="P464" s="87"/>
      <c r="Q464" s="88"/>
      <c r="R464" s="88"/>
      <c r="S464" s="85" t="s">
        <v>503</v>
      </c>
      <c r="T464" s="89">
        <v>45658</v>
      </c>
      <c r="U464" s="89"/>
      <c r="V464" s="85" t="s">
        <v>51</v>
      </c>
      <c r="W464" s="85" t="s">
        <v>52</v>
      </c>
      <c r="X464" s="90" t="s">
        <v>53</v>
      </c>
      <c r="Y464" s="87"/>
      <c r="Z464" s="87"/>
      <c r="AA464" s="208" t="s">
        <v>504</v>
      </c>
      <c r="AB464" s="90"/>
      <c r="AC464" s="490" t="s">
        <v>502</v>
      </c>
    </row>
    <row r="465" spans="1:29" s="82" customFormat="1" ht="175.5" customHeight="1">
      <c r="A465" s="486" t="s">
        <v>501</v>
      </c>
      <c r="B465" s="34" t="s">
        <v>85</v>
      </c>
      <c r="C465" s="34" t="s">
        <v>505</v>
      </c>
      <c r="D465" s="34" t="s">
        <v>50</v>
      </c>
      <c r="E465" s="80"/>
      <c r="F465" s="80"/>
      <c r="G465" s="45">
        <v>1.1595</v>
      </c>
      <c r="H465" s="45">
        <v>1.4323349999999999</v>
      </c>
      <c r="I465" s="45">
        <v>0.9</v>
      </c>
      <c r="J465" s="45">
        <v>1.1131500000000001</v>
      </c>
      <c r="K465" s="35"/>
      <c r="L465" s="35"/>
      <c r="M465" s="35"/>
      <c r="N465" s="35"/>
      <c r="O465" s="35"/>
      <c r="P465" s="35"/>
      <c r="Q465" s="38"/>
      <c r="R465" s="38"/>
      <c r="S465" s="34" t="s">
        <v>503</v>
      </c>
      <c r="T465" s="39">
        <v>45658</v>
      </c>
      <c r="U465" s="39"/>
      <c r="V465" s="34" t="s">
        <v>51</v>
      </c>
      <c r="W465" s="34" t="s">
        <v>52</v>
      </c>
      <c r="X465" s="42" t="s">
        <v>53</v>
      </c>
      <c r="Y465" s="35"/>
      <c r="Z465" s="35"/>
      <c r="AA465" s="44" t="s">
        <v>504</v>
      </c>
      <c r="AB465" s="42"/>
      <c r="AC465" s="487" t="s">
        <v>502</v>
      </c>
    </row>
    <row r="466" spans="1:29" ht="175.5" customHeight="1">
      <c r="A466" s="489" t="s">
        <v>501</v>
      </c>
      <c r="B466" s="85" t="s">
        <v>85</v>
      </c>
      <c r="C466" s="85" t="s">
        <v>506</v>
      </c>
      <c r="D466" s="85" t="s">
        <v>50</v>
      </c>
      <c r="E466" s="86"/>
      <c r="F466" s="86"/>
      <c r="G466" s="184">
        <v>1.2355</v>
      </c>
      <c r="H466" s="184">
        <v>1.5258149999999999</v>
      </c>
      <c r="I466" s="184">
        <v>0.89639999999999997</v>
      </c>
      <c r="J466" s="184">
        <v>1.108722</v>
      </c>
      <c r="K466" s="87"/>
      <c r="L466" s="87"/>
      <c r="M466" s="87"/>
      <c r="N466" s="87"/>
      <c r="O466" s="87"/>
      <c r="P466" s="87"/>
      <c r="Q466" s="88"/>
      <c r="R466" s="88"/>
      <c r="S466" s="85" t="s">
        <v>503</v>
      </c>
      <c r="T466" s="89">
        <v>45658</v>
      </c>
      <c r="U466" s="89"/>
      <c r="V466" s="85" t="s">
        <v>51</v>
      </c>
      <c r="W466" s="85" t="s">
        <v>52</v>
      </c>
      <c r="X466" s="90" t="s">
        <v>53</v>
      </c>
      <c r="Y466" s="87"/>
      <c r="Z466" s="87"/>
      <c r="AA466" s="208" t="s">
        <v>504</v>
      </c>
      <c r="AB466" s="90"/>
      <c r="AC466" s="490" t="s">
        <v>502</v>
      </c>
    </row>
    <row r="467" spans="1:29" ht="175.5" customHeight="1">
      <c r="A467" s="486" t="s">
        <v>501</v>
      </c>
      <c r="B467" s="34" t="s">
        <v>85</v>
      </c>
      <c r="C467" s="34" t="s">
        <v>507</v>
      </c>
      <c r="D467" s="34" t="s">
        <v>50</v>
      </c>
      <c r="E467" s="80">
        <v>1.0316000000000001</v>
      </c>
      <c r="F467" s="80">
        <v>1.275018</v>
      </c>
      <c r="G467" s="45"/>
      <c r="H467" s="45"/>
      <c r="I467" s="45"/>
      <c r="J467" s="45"/>
      <c r="K467" s="35"/>
      <c r="L467" s="35"/>
      <c r="M467" s="35"/>
      <c r="N467" s="35"/>
      <c r="O467" s="35"/>
      <c r="P467" s="35"/>
      <c r="Q467" s="38"/>
      <c r="R467" s="38"/>
      <c r="S467" s="34" t="s">
        <v>503</v>
      </c>
      <c r="T467" s="39">
        <v>45658</v>
      </c>
      <c r="U467" s="39"/>
      <c r="V467" s="34" t="s">
        <v>51</v>
      </c>
      <c r="W467" s="34" t="s">
        <v>52</v>
      </c>
      <c r="X467" s="42" t="s">
        <v>53</v>
      </c>
      <c r="Y467" s="35"/>
      <c r="Z467" s="35"/>
      <c r="AA467" s="44" t="s">
        <v>504</v>
      </c>
      <c r="AB467" s="42"/>
      <c r="AC467" s="487" t="s">
        <v>502</v>
      </c>
    </row>
    <row r="468" spans="1:29" ht="175.5" customHeight="1">
      <c r="A468" s="489" t="s">
        <v>501</v>
      </c>
      <c r="B468" s="85" t="s">
        <v>85</v>
      </c>
      <c r="C468" s="85" t="s">
        <v>508</v>
      </c>
      <c r="D468" s="85" t="s">
        <v>50</v>
      </c>
      <c r="E468" s="86"/>
      <c r="F468" s="86"/>
      <c r="G468" s="184">
        <v>1.0426</v>
      </c>
      <c r="H468" s="184">
        <v>1.288548</v>
      </c>
      <c r="I468" s="184">
        <v>0.89639999999999997</v>
      </c>
      <c r="J468" s="184">
        <v>1.108722</v>
      </c>
      <c r="K468" s="87"/>
      <c r="L468" s="87"/>
      <c r="M468" s="87"/>
      <c r="N468" s="87"/>
      <c r="O468" s="87"/>
      <c r="P468" s="87"/>
      <c r="Q468" s="88"/>
      <c r="R468" s="88"/>
      <c r="S468" s="85" t="s">
        <v>503</v>
      </c>
      <c r="T468" s="89">
        <v>45658</v>
      </c>
      <c r="U468" s="89"/>
      <c r="V468" s="85" t="s">
        <v>51</v>
      </c>
      <c r="W468" s="85" t="s">
        <v>52</v>
      </c>
      <c r="X468" s="90" t="s">
        <v>53</v>
      </c>
      <c r="Y468" s="87"/>
      <c r="Z468" s="87"/>
      <c r="AA468" s="208" t="s">
        <v>504</v>
      </c>
      <c r="AB468" s="90"/>
      <c r="AC468" s="490" t="s">
        <v>502</v>
      </c>
    </row>
    <row r="469" spans="1:29" ht="175.5" customHeight="1">
      <c r="A469" s="486" t="s">
        <v>501</v>
      </c>
      <c r="B469" s="34" t="s">
        <v>85</v>
      </c>
      <c r="C469" s="34" t="s">
        <v>509</v>
      </c>
      <c r="D469" s="34" t="s">
        <v>50</v>
      </c>
      <c r="E469" s="80">
        <v>1.0097499999999999</v>
      </c>
      <c r="F469" s="80">
        <v>1.2481424999999999</v>
      </c>
      <c r="G469" s="45"/>
      <c r="H469" s="45"/>
      <c r="I469" s="45"/>
      <c r="J469" s="45"/>
      <c r="K469" s="35">
        <v>1.01644</v>
      </c>
      <c r="L469" s="35">
        <v>1.2563712</v>
      </c>
      <c r="M469" s="35">
        <v>1.08185</v>
      </c>
      <c r="N469" s="35">
        <v>1.3368255</v>
      </c>
      <c r="O469" s="35">
        <v>0.92003000000000001</v>
      </c>
      <c r="P469" s="35">
        <v>1.1377869</v>
      </c>
      <c r="Q469" s="38"/>
      <c r="R469" s="38"/>
      <c r="S469" s="34" t="s">
        <v>503</v>
      </c>
      <c r="T469" s="39">
        <v>45658</v>
      </c>
      <c r="U469" s="39"/>
      <c r="V469" s="34" t="s">
        <v>51</v>
      </c>
      <c r="W469" s="34" t="s">
        <v>52</v>
      </c>
      <c r="X469" s="42" t="s">
        <v>53</v>
      </c>
      <c r="Y469" s="35"/>
      <c r="Z469" s="35"/>
      <c r="AA469" s="44" t="s">
        <v>504</v>
      </c>
      <c r="AB469" s="42"/>
      <c r="AC469" s="487" t="s">
        <v>502</v>
      </c>
    </row>
    <row r="470" spans="1:29" ht="175.5" customHeight="1" thickBot="1">
      <c r="A470" s="506" t="s">
        <v>510</v>
      </c>
      <c r="B470" s="507" t="s">
        <v>165</v>
      </c>
      <c r="C470" s="507" t="s">
        <v>204</v>
      </c>
      <c r="D470" s="507" t="s">
        <v>512</v>
      </c>
      <c r="E470" s="508"/>
      <c r="F470" s="508"/>
      <c r="G470" s="509"/>
      <c r="H470" s="509"/>
      <c r="I470" s="509"/>
      <c r="J470" s="509"/>
      <c r="K470" s="509">
        <v>0.66</v>
      </c>
      <c r="L470" s="509">
        <v>0.81180000000000008</v>
      </c>
      <c r="M470" s="509">
        <v>0.66</v>
      </c>
      <c r="N470" s="509">
        <v>0.81180000000000008</v>
      </c>
      <c r="O470" s="509">
        <v>0.66</v>
      </c>
      <c r="P470" s="509">
        <v>0.81180000000000008</v>
      </c>
      <c r="Q470" s="510">
        <v>0</v>
      </c>
      <c r="R470" s="510">
        <v>0</v>
      </c>
      <c r="S470" s="511"/>
      <c r="T470" s="512">
        <v>45658</v>
      </c>
      <c r="U470" s="512">
        <v>46022</v>
      </c>
      <c r="V470" s="513" t="s">
        <v>51</v>
      </c>
      <c r="W470" s="513" t="s">
        <v>52</v>
      </c>
      <c r="X470" s="510"/>
      <c r="Y470" s="514" t="s">
        <v>513</v>
      </c>
      <c r="Z470" s="514" t="s">
        <v>53</v>
      </c>
      <c r="AA470" s="515" t="s">
        <v>514</v>
      </c>
      <c r="AB470" s="510"/>
      <c r="AC470" s="516" t="s">
        <v>511</v>
      </c>
    </row>
    <row r="471" spans="1:29" ht="175.5" customHeight="1" thickTop="1">
      <c r="A471" s="25"/>
      <c r="B471" s="18"/>
      <c r="C471" s="18"/>
      <c r="D471" s="18"/>
      <c r="E471" s="31"/>
      <c r="F471" s="32"/>
      <c r="G471" s="32"/>
      <c r="H471" s="32"/>
      <c r="I471" s="32"/>
      <c r="J471" s="32"/>
      <c r="K471" s="32"/>
      <c r="L471" s="32"/>
      <c r="M471" s="32"/>
      <c r="N471" s="32"/>
      <c r="O471" s="32"/>
      <c r="P471" s="32"/>
      <c r="Q471" s="30"/>
      <c r="R471" s="29"/>
      <c r="S471" s="18"/>
      <c r="T471" s="18"/>
      <c r="U471" s="18"/>
      <c r="V471" s="18"/>
      <c r="W471" s="18"/>
      <c r="X471" s="18"/>
      <c r="Y471" s="18"/>
      <c r="Z471" s="18"/>
      <c r="AA471" s="18"/>
      <c r="AB471" s="18"/>
    </row>
    <row r="472" spans="1:29" ht="175.5" customHeight="1">
      <c r="A472" s="25"/>
      <c r="B472" s="18"/>
      <c r="C472" s="18"/>
      <c r="D472" s="18"/>
      <c r="E472" s="31"/>
      <c r="F472" s="32"/>
      <c r="G472" s="32"/>
      <c r="H472" s="32"/>
      <c r="I472" s="32"/>
      <c r="J472" s="32"/>
      <c r="K472" s="32"/>
      <c r="L472" s="32"/>
      <c r="M472" s="32"/>
      <c r="N472" s="32"/>
      <c r="O472" s="32"/>
      <c r="P472" s="32"/>
      <c r="Q472" s="30"/>
      <c r="R472" s="29"/>
      <c r="S472" s="18"/>
      <c r="T472" s="18"/>
      <c r="U472" s="18"/>
      <c r="V472" s="18"/>
      <c r="W472" s="18"/>
      <c r="X472" s="18"/>
      <c r="Y472" s="18"/>
      <c r="Z472" s="18"/>
      <c r="AA472" s="18"/>
      <c r="AB472" s="18"/>
    </row>
    <row r="473" spans="1:29" ht="175.5" customHeight="1">
      <c r="A473" s="25"/>
      <c r="B473" s="18"/>
      <c r="C473" s="18"/>
      <c r="D473" s="18"/>
      <c r="E473" s="31"/>
      <c r="F473" s="32"/>
      <c r="G473" s="32"/>
      <c r="H473" s="32"/>
      <c r="I473" s="32"/>
      <c r="J473" s="32"/>
      <c r="K473" s="32"/>
      <c r="L473" s="32"/>
      <c r="M473" s="32"/>
      <c r="N473" s="32"/>
      <c r="O473" s="32"/>
      <c r="P473" s="32"/>
      <c r="Q473" s="30"/>
      <c r="R473" s="29"/>
      <c r="S473" s="18"/>
      <c r="T473" s="18"/>
      <c r="U473" s="18"/>
      <c r="V473" s="18"/>
      <c r="W473" s="18"/>
      <c r="X473" s="18"/>
      <c r="Y473" s="18"/>
      <c r="Z473" s="18"/>
      <c r="AA473" s="18"/>
      <c r="AB473" s="18"/>
    </row>
    <row r="474" spans="1:29" ht="175.5" customHeight="1">
      <c r="A474" s="25"/>
      <c r="B474" s="18"/>
      <c r="C474" s="18"/>
      <c r="D474" s="18"/>
      <c r="E474" s="31"/>
      <c r="F474" s="32"/>
      <c r="G474" s="32"/>
      <c r="H474" s="32"/>
      <c r="I474" s="32"/>
      <c r="J474" s="32"/>
      <c r="K474" s="32"/>
      <c r="L474" s="32"/>
      <c r="M474" s="32"/>
      <c r="N474" s="32"/>
      <c r="O474" s="32"/>
      <c r="P474" s="32"/>
      <c r="Q474" s="30"/>
      <c r="R474" s="29"/>
      <c r="S474" s="18"/>
      <c r="T474" s="18"/>
      <c r="U474" s="18"/>
      <c r="V474" s="18"/>
      <c r="W474" s="18"/>
      <c r="X474" s="18"/>
      <c r="Y474" s="18"/>
      <c r="Z474" s="18"/>
      <c r="AA474" s="18"/>
      <c r="AB474" s="18"/>
    </row>
    <row r="475" spans="1:29" ht="175.5" customHeight="1">
      <c r="A475" s="25"/>
      <c r="B475" s="18"/>
      <c r="C475" s="18"/>
      <c r="D475" s="18"/>
      <c r="E475" s="31"/>
      <c r="F475" s="32"/>
      <c r="G475" s="32"/>
      <c r="H475" s="32"/>
      <c r="I475" s="32"/>
      <c r="J475" s="32"/>
      <c r="K475" s="32"/>
      <c r="L475" s="32"/>
      <c r="M475" s="32"/>
      <c r="N475" s="32"/>
      <c r="O475" s="32"/>
      <c r="P475" s="32"/>
      <c r="Q475" s="30"/>
      <c r="R475" s="29"/>
      <c r="S475" s="18"/>
      <c r="T475" s="18"/>
      <c r="U475" s="18"/>
      <c r="V475" s="18"/>
      <c r="W475" s="18"/>
      <c r="X475" s="18"/>
      <c r="Y475" s="18"/>
      <c r="Z475" s="18"/>
      <c r="AA475" s="18"/>
      <c r="AB475" s="18"/>
    </row>
    <row r="476" spans="1:29" ht="175.5" customHeight="1">
      <c r="A476" s="25"/>
      <c r="B476" s="18"/>
      <c r="C476" s="18"/>
      <c r="D476" s="18"/>
      <c r="E476" s="31"/>
      <c r="F476" s="32"/>
      <c r="G476" s="32"/>
      <c r="H476" s="32"/>
      <c r="I476" s="32"/>
      <c r="J476" s="32"/>
      <c r="K476" s="32"/>
      <c r="L476" s="32"/>
      <c r="M476" s="32"/>
      <c r="N476" s="32"/>
      <c r="O476" s="32"/>
      <c r="P476" s="32"/>
      <c r="Q476" s="30"/>
      <c r="R476" s="29"/>
      <c r="S476" s="18"/>
      <c r="T476" s="18"/>
      <c r="U476" s="18"/>
      <c r="V476" s="18"/>
      <c r="W476" s="18"/>
      <c r="X476" s="18"/>
      <c r="Y476" s="18"/>
      <c r="Z476" s="18"/>
      <c r="AA476" s="18"/>
      <c r="AB476" s="18"/>
    </row>
    <row r="477" spans="1:29" ht="175.5" customHeight="1">
      <c r="A477" s="25"/>
      <c r="B477" s="18"/>
      <c r="C477" s="18"/>
      <c r="D477" s="18"/>
      <c r="E477" s="31"/>
      <c r="F477" s="32"/>
      <c r="G477" s="32"/>
      <c r="H477" s="32"/>
      <c r="I477" s="32"/>
      <c r="J477" s="32"/>
      <c r="K477" s="32"/>
      <c r="L477" s="32"/>
      <c r="M477" s="32"/>
      <c r="N477" s="32"/>
      <c r="O477" s="32"/>
      <c r="P477" s="32"/>
      <c r="Q477" s="30"/>
      <c r="R477" s="29"/>
      <c r="S477" s="18"/>
      <c r="T477" s="18"/>
      <c r="U477" s="18"/>
      <c r="V477" s="18"/>
      <c r="W477" s="18"/>
      <c r="X477" s="18"/>
      <c r="Y477" s="18"/>
      <c r="Z477" s="18"/>
      <c r="AA477" s="18"/>
      <c r="AB477" s="18"/>
    </row>
  </sheetData>
  <sheetProtection algorithmName="SHA-512" hashValue="G4DbY/wIbQ/hrROjsEsYnwYgbCGW14zuoMwUyvzW1NKfdszkhsGeJ7Y2ERl69pWr8EI/eOFjqewlfM6haiRVcA==" saltValue="OCCy3e15GS/EnpMsjN45nw==" spinCount="100000" sheet="1" objects="1" scenarios="1" selectLockedCells="1" sort="0" autoFilter="0" pivotTables="0"/>
  <protectedRanges>
    <protectedRange sqref="A4:AC470" name="Rozstęp41"/>
    <protectedRange sqref="A4:AC470" name="Rozstęp39"/>
    <protectedRange sqref="A4:AC470" name="Rozstęp37"/>
    <protectedRange sqref="AD227:XFD374 AD375:XFD1048576 A380:AC1048576 A1:AC379 AD1:XFD226" name="Rozstęp35"/>
    <protectedRange sqref="A4:AC470" name="Rozstęp33"/>
    <protectedRange sqref="A4:AC470" name="Rozstęp31"/>
    <protectedRange sqref="A5:AC470" name="Rozstęp29"/>
    <protectedRange sqref="A4:AC470" name="Rozstęp27"/>
    <protectedRange sqref="A4:AC470" name="Rozstęp25"/>
    <protectedRange sqref="A4:AC470" name="Rozstęp23"/>
    <protectedRange sqref="A4:AC470" name="Rozstęp21"/>
    <protectedRange sqref="A4:AC470" name="Rozstęp19"/>
    <protectedRange sqref="A4:AC470" name="Rozstęp17"/>
    <protectedRange sqref="A4:AC470" name="Rozstęp16"/>
    <protectedRange sqref="A4:AC470" name="Rozstęp14"/>
    <protectedRange sqref="A4:AC470" name="Rozstęp12"/>
    <protectedRange sqref="A4:AC470" name="Rozstęp10"/>
    <protectedRange sqref="A4:AC470" name="Rozstęp9"/>
    <protectedRange sqref="A4:AC470" name="Rozstęp7"/>
    <protectedRange sqref="A470:AC470 A4:AC465" name="Rozstęp5"/>
    <protectedRange sqref="A470:AC470 A4:AC465" name="Rozstęp3"/>
    <protectedRange sqref="A470:AC470 A4:AC465" name="Rozstęp1"/>
    <protectedRange sqref="A470:AC470 A4:AC465" name="Rozstęp2"/>
    <protectedRange sqref="A470:AC470 A4:AC465" name="Rozstęp4"/>
    <protectedRange sqref="A4:AC470" name="Rozstęp6"/>
    <protectedRange sqref="A4:AC470" name="Rozstęp8"/>
    <protectedRange sqref="A4:AC470" name="Rozstęp11"/>
    <protectedRange sqref="A5:AC470" name="Rozstęp13"/>
    <protectedRange sqref="A5:AC470" name="Rozstęp15"/>
    <protectedRange sqref="A4:AC470" name="Rozstęp18"/>
    <protectedRange sqref="A4:AC470" name="Rozstęp20"/>
    <protectedRange sqref="A5:AC470" name="Rozstęp22"/>
    <protectedRange sqref="A4:AC470" name="Rozstęp24"/>
    <protectedRange sqref="A4:AC470" name="Rozstęp26"/>
    <protectedRange sqref="A4:AC470" name="Rozstęp28"/>
    <protectedRange sqref="A4:AC470" name="Rozstęp30"/>
    <protectedRange sqref="A4:AC470" name="Rozstęp32"/>
    <protectedRange sqref="A5:AC470" name="Rozstęp34"/>
    <protectedRange sqref="A4:AC470" name="Rozstęp36"/>
    <protectedRange sqref="A4:AC470" name="Rozstęp38"/>
    <protectedRange sqref="A4:AC470" name="Rozstęp40"/>
  </protectedRanges>
  <autoFilter ref="A4:AC470" xr:uid="{00000000-0001-0000-0100-000000000000}">
    <sortState xmlns:xlrd2="http://schemas.microsoft.com/office/spreadsheetml/2017/richdata2" ref="A5:AC470">
      <sortCondition ref="A4:A470"/>
    </sortState>
  </autoFilter>
  <mergeCells count="1">
    <mergeCell ref="E1:R1"/>
  </mergeCells>
  <phoneticPr fontId="56" type="noConversion"/>
  <dataValidations count="3">
    <dataValidation type="date" allowBlank="1" showInputMessage="1" showErrorMessage="1" sqref="U5:U7" xr:uid="{EE45FC3F-B34E-44CF-907A-A812D1077B8A}">
      <formula1>45505</formula1>
      <formula2>55153</formula2>
    </dataValidation>
    <dataValidation type="date" allowBlank="1" showInputMessage="1" showErrorMessage="1" sqref="T5:T7" xr:uid="{0B4E26F6-03E4-4137-9AD3-D1CF1D87B50F}">
      <formula1>44044</formula1>
      <formula2>55153</formula2>
    </dataValidation>
    <dataValidation type="textLength" allowBlank="1" showInputMessage="1" showErrorMessage="1" sqref="B5:B7 S341:Z357 A341:P357 AD336:XFD352 AB341:AC357" xr:uid="{73A47413-9513-48F6-BB5D-CD65E2B0F934}">
      <formula1>4</formula1>
      <formula2>100</formula2>
    </dataValidation>
  </dataValidations>
  <hyperlinks>
    <hyperlink ref="AA7" r:id="rId1" xr:uid="{69B263DC-D316-4F03-BDFB-327712A967F9}"/>
    <hyperlink ref="AA8" r:id="rId2" xr:uid="{6104F0E8-8DB7-4A33-A091-559353445846}"/>
    <hyperlink ref="AA9" r:id="rId3" xr:uid="{D639E2BB-47ED-414B-A4CA-74D6D2660BD6}"/>
    <hyperlink ref="Y322" r:id="rId4" display="https://www.port.gdynia.pl/dostawy-mediow/" xr:uid="{00000000-0004-0000-0100-000004000000}"/>
    <hyperlink ref="AA40" r:id="rId5" display="https://colpro-my.sharepoint.com/:b:/g/personal/aleksandra_pitak_ekovoltis_pl/Eds48RrY3idDlBEps9pLohkBcfF27KYdp9E6ZMS5T4qk0A?e=ksCTL4" xr:uid="{BDB9646A-CCB2-47B2-8990-1D370354D93F}"/>
    <hyperlink ref="AA336" r:id="rId6" xr:uid="{7307963B-A2D4-44D1-AC4C-E29FC7032ED9}"/>
    <hyperlink ref="AA358" r:id="rId7" xr:uid="{8E897614-877D-46C9-944B-99C3834CD8B1}"/>
    <hyperlink ref="AA449" r:id="rId8" xr:uid="{33235A2F-2A6E-4566-B73F-B803D5D77277}"/>
    <hyperlink ref="AA450" r:id="rId9" xr:uid="{F97CB73E-ED3A-4C99-AACE-A57FA093F52B}"/>
    <hyperlink ref="AA451" r:id="rId10" xr:uid="{3A234756-B9BC-4812-8180-3B19547FB54E}"/>
    <hyperlink ref="AA452" r:id="rId11" xr:uid="{27B8308B-2DDF-4D08-9CE7-E83A80BD5959}"/>
    <hyperlink ref="AA240" r:id="rId12" xr:uid="{30767CF5-0D64-48A5-B79B-257A81F3CE99}"/>
    <hyperlink ref="AA302" r:id="rId13" xr:uid="{88154102-2397-4004-91F1-72D0D6030EDD}"/>
    <hyperlink ref="AA82" r:id="rId14" display="Energetyka Sp. z o.o. | Energia elektryczna" xr:uid="{4ADB7DB2-5795-4C18-8ACB-10814849B9C7}"/>
    <hyperlink ref="AA378" r:id="rId15" xr:uid="{BF83E71E-3487-49F2-A5F6-FCE6E77CF298}"/>
  </hyperlinks>
  <pageMargins left="0.70000000000000007" right="0.70000000000000007" top="1.1437007874015752" bottom="1.1437007874015752" header="0.75000000000000011" footer="0.75000000000000011"/>
  <pageSetup paperSize="9" fitToWidth="0" fitToHeight="0" orientation="portrait" r:id="rId16"/>
  <headerFooter alignWithMargins="0"/>
  <drawing r:id="rId1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47"/>
  <sheetViews>
    <sheetView zoomScale="57" zoomScaleNormal="57" workbookViewId="0">
      <selection sqref="A1:XFD1048576"/>
    </sheetView>
  </sheetViews>
  <sheetFormatPr defaultRowHeight="53.25" customHeight="1"/>
  <cols>
    <col min="1" max="1" width="54.5703125" style="19" customWidth="1"/>
    <col min="2" max="2" width="23.5703125" style="19" customWidth="1"/>
    <col min="3" max="3" width="21.5703125" style="19" customWidth="1"/>
    <col min="4" max="4" width="255.5703125" style="19" customWidth="1"/>
    <col min="5" max="8" width="30.7109375" style="19" customWidth="1"/>
    <col min="9" max="9" width="64.42578125" style="19" customWidth="1"/>
    <col min="10" max="11" width="25.7109375" style="20" customWidth="1"/>
    <col min="12" max="12" width="25.7109375" style="21" customWidth="1"/>
    <col min="13" max="13" width="27.85546875" style="21" customWidth="1"/>
    <col min="14" max="14" width="27.28515625" style="22" customWidth="1"/>
    <col min="15" max="15" width="31.7109375" style="22" customWidth="1"/>
    <col min="16" max="16" width="19.140625" style="19" customWidth="1"/>
    <col min="17" max="17" width="18.42578125" style="19" customWidth="1"/>
    <col min="18" max="18" width="22" style="19" customWidth="1"/>
    <col min="19" max="19" width="30.140625" style="19" customWidth="1"/>
    <col min="20" max="20" width="255.5703125" style="19" customWidth="1"/>
    <col min="21" max="21" width="88.28515625" style="22" customWidth="1"/>
    <col min="22" max="22" width="37" style="22" customWidth="1"/>
    <col min="23" max="23" width="55.28515625" style="22" customWidth="1"/>
    <col min="24" max="24" width="94" style="22" customWidth="1"/>
    <col min="25" max="25" width="36.85546875" style="16" customWidth="1"/>
    <col min="26" max="16384" width="9.140625" style="16"/>
  </cols>
  <sheetData>
    <row r="1" spans="1:25" s="12" customFormat="1" ht="53.25" customHeight="1" thickTop="1">
      <c r="A1" s="254"/>
      <c r="B1" s="255"/>
      <c r="C1" s="255"/>
      <c r="D1" s="224"/>
      <c r="E1" s="225" t="s">
        <v>515</v>
      </c>
      <c r="F1" s="225"/>
      <c r="G1" s="225"/>
      <c r="H1" s="225"/>
      <c r="I1" s="224"/>
      <c r="J1" s="226" t="s">
        <v>516</v>
      </c>
      <c r="K1" s="226"/>
      <c r="L1" s="227"/>
      <c r="M1" s="228"/>
      <c r="N1" s="229"/>
      <c r="O1" s="224"/>
      <c r="P1" s="230" t="s">
        <v>11</v>
      </c>
      <c r="Q1" s="231"/>
      <c r="R1" s="224"/>
      <c r="S1" s="224"/>
      <c r="T1" s="224"/>
      <c r="U1" s="224"/>
      <c r="V1" s="224"/>
      <c r="W1" s="232"/>
      <c r="X1" s="232"/>
      <c r="Y1" s="233"/>
    </row>
    <row r="2" spans="1:25" s="12" customFormat="1" ht="53.25" customHeight="1" thickBot="1">
      <c r="A2" s="256" t="s">
        <v>517</v>
      </c>
      <c r="B2" s="244" t="s">
        <v>13</v>
      </c>
      <c r="C2" s="244" t="s">
        <v>15</v>
      </c>
      <c r="D2" s="234" t="s">
        <v>520</v>
      </c>
      <c r="E2" s="235" t="s">
        <v>521</v>
      </c>
      <c r="F2" s="236"/>
      <c r="G2" s="236" t="s">
        <v>522</v>
      </c>
      <c r="H2" s="237"/>
      <c r="I2" s="238" t="s">
        <v>523</v>
      </c>
      <c r="J2" s="239" t="s">
        <v>524</v>
      </c>
      <c r="K2" s="239"/>
      <c r="L2" s="240" t="s">
        <v>525</v>
      </c>
      <c r="M2" s="235" t="s">
        <v>25</v>
      </c>
      <c r="N2" s="237"/>
      <c r="O2" s="241" t="s">
        <v>16</v>
      </c>
      <c r="P2" s="242" t="s">
        <v>518</v>
      </c>
      <c r="Q2" s="243" t="s">
        <v>519</v>
      </c>
      <c r="R2" s="244" t="s">
        <v>19</v>
      </c>
      <c r="S2" s="244" t="s">
        <v>20</v>
      </c>
      <c r="T2" s="244" t="s">
        <v>21</v>
      </c>
      <c r="U2" s="238" t="s">
        <v>26</v>
      </c>
      <c r="V2" s="238" t="s">
        <v>27</v>
      </c>
      <c r="W2" s="238" t="s">
        <v>28</v>
      </c>
      <c r="X2" s="238" t="s">
        <v>29</v>
      </c>
      <c r="Y2" s="245" t="s">
        <v>708</v>
      </c>
    </row>
    <row r="3" spans="1:25" s="12" customFormat="1" ht="53.25" customHeight="1" thickBot="1">
      <c r="A3" s="257"/>
      <c r="B3" s="252"/>
      <c r="C3" s="252"/>
      <c r="D3" s="246" t="s">
        <v>36</v>
      </c>
      <c r="E3" s="247" t="s">
        <v>30</v>
      </c>
      <c r="F3" s="248" t="s">
        <v>31</v>
      </c>
      <c r="G3" s="247" t="s">
        <v>30</v>
      </c>
      <c r="H3" s="248" t="s">
        <v>31</v>
      </c>
      <c r="I3" s="246" t="s">
        <v>36</v>
      </c>
      <c r="J3" s="248" t="s">
        <v>30</v>
      </c>
      <c r="K3" s="248" t="s">
        <v>43</v>
      </c>
      <c r="L3" s="249" t="s">
        <v>526</v>
      </c>
      <c r="M3" s="249" t="s">
        <v>30</v>
      </c>
      <c r="N3" s="249" t="s">
        <v>43</v>
      </c>
      <c r="O3" s="246"/>
      <c r="P3" s="250"/>
      <c r="Q3" s="251"/>
      <c r="R3" s="252"/>
      <c r="S3" s="252"/>
      <c r="T3" s="252"/>
      <c r="U3" s="246" t="s">
        <v>36</v>
      </c>
      <c r="V3" s="246" t="s">
        <v>36</v>
      </c>
      <c r="W3" s="246" t="s">
        <v>44</v>
      </c>
      <c r="X3" s="246" t="s">
        <v>36</v>
      </c>
      <c r="Y3" s="253"/>
    </row>
    <row r="4" spans="1:25" s="13" customFormat="1" ht="53.25" customHeight="1" thickTop="1" thickBot="1">
      <c r="A4" s="296" t="s">
        <v>874</v>
      </c>
      <c r="B4" s="297" t="s">
        <v>874</v>
      </c>
      <c r="C4" s="297" t="s">
        <v>874</v>
      </c>
      <c r="D4" s="297" t="s">
        <v>874</v>
      </c>
      <c r="E4" s="297" t="s">
        <v>874</v>
      </c>
      <c r="F4" s="297" t="s">
        <v>874</v>
      </c>
      <c r="G4" s="297" t="s">
        <v>874</v>
      </c>
      <c r="H4" s="297" t="s">
        <v>874</v>
      </c>
      <c r="I4" s="297" t="s">
        <v>874</v>
      </c>
      <c r="J4" s="298" t="s">
        <v>874</v>
      </c>
      <c r="K4" s="298" t="s">
        <v>874</v>
      </c>
      <c r="L4" s="297" t="s">
        <v>874</v>
      </c>
      <c r="M4" s="299" t="s">
        <v>874</v>
      </c>
      <c r="N4" s="299" t="s">
        <v>874</v>
      </c>
      <c r="O4" s="297" t="s">
        <v>874</v>
      </c>
      <c r="P4" s="297" t="s">
        <v>874</v>
      </c>
      <c r="Q4" s="297" t="s">
        <v>874</v>
      </c>
      <c r="R4" s="297" t="s">
        <v>874</v>
      </c>
      <c r="S4" s="297" t="s">
        <v>874</v>
      </c>
      <c r="T4" s="297" t="s">
        <v>874</v>
      </c>
      <c r="U4" s="297" t="s">
        <v>874</v>
      </c>
      <c r="V4" s="297" t="s">
        <v>874</v>
      </c>
      <c r="W4" s="297" t="s">
        <v>874</v>
      </c>
      <c r="X4" s="297" t="s">
        <v>874</v>
      </c>
      <c r="Y4" s="300" t="s">
        <v>874</v>
      </c>
    </row>
    <row r="5" spans="1:25" s="14" customFormat="1" ht="211.5" customHeight="1" thickTop="1">
      <c r="A5" s="308" t="s">
        <v>69</v>
      </c>
      <c r="B5" s="301" t="s">
        <v>527</v>
      </c>
      <c r="C5" s="309" t="s">
        <v>72</v>
      </c>
      <c r="D5" s="301" t="s">
        <v>528</v>
      </c>
      <c r="E5" s="301"/>
      <c r="F5" s="301"/>
      <c r="G5" s="301"/>
      <c r="H5" s="301"/>
      <c r="I5" s="302" t="s">
        <v>665</v>
      </c>
      <c r="J5" s="303">
        <v>0.2</v>
      </c>
      <c r="K5" s="303">
        <v>0.24600000000000002</v>
      </c>
      <c r="L5" s="304"/>
      <c r="M5" s="304">
        <v>29.99</v>
      </c>
      <c r="N5" s="304">
        <v>36.887699999999995</v>
      </c>
      <c r="O5" s="304"/>
      <c r="P5" s="305">
        <v>45528</v>
      </c>
      <c r="Q5" s="305">
        <v>46022</v>
      </c>
      <c r="R5" s="301" t="s">
        <v>73</v>
      </c>
      <c r="S5" s="301" t="s">
        <v>59</v>
      </c>
      <c r="T5" s="301" t="s">
        <v>74</v>
      </c>
      <c r="U5" s="306" t="s">
        <v>53</v>
      </c>
      <c r="V5" s="306"/>
      <c r="W5" s="306" t="s">
        <v>529</v>
      </c>
      <c r="X5" s="306" t="s">
        <v>530</v>
      </c>
      <c r="Y5" s="307" t="s">
        <v>70</v>
      </c>
    </row>
    <row r="6" spans="1:25" s="14" customFormat="1" ht="180" customHeight="1">
      <c r="A6" s="310" t="s">
        <v>531</v>
      </c>
      <c r="B6" s="311" t="s">
        <v>532</v>
      </c>
      <c r="C6" s="312" t="s">
        <v>50</v>
      </c>
      <c r="D6" s="313" t="s">
        <v>1125</v>
      </c>
      <c r="E6" s="311" t="s">
        <v>53</v>
      </c>
      <c r="F6" s="311" t="s">
        <v>53</v>
      </c>
      <c r="G6" s="311" t="s">
        <v>53</v>
      </c>
      <c r="H6" s="311" t="s">
        <v>53</v>
      </c>
      <c r="I6" s="311" t="s">
        <v>53</v>
      </c>
      <c r="J6" s="314">
        <v>0.05</v>
      </c>
      <c r="K6" s="314">
        <v>6.1499999999999999E-2</v>
      </c>
      <c r="L6" s="315"/>
      <c r="M6" s="315">
        <v>0</v>
      </c>
      <c r="N6" s="315">
        <v>0</v>
      </c>
      <c r="O6" s="315" t="s">
        <v>53</v>
      </c>
      <c r="P6" s="316">
        <v>45658</v>
      </c>
      <c r="Q6" s="316"/>
      <c r="R6" s="311" t="s">
        <v>51</v>
      </c>
      <c r="S6" s="311" t="s">
        <v>52</v>
      </c>
      <c r="T6" s="311" t="s">
        <v>53</v>
      </c>
      <c r="U6" s="317" t="s">
        <v>53</v>
      </c>
      <c r="V6" s="317" t="s">
        <v>53</v>
      </c>
      <c r="W6" s="317"/>
      <c r="X6" s="317"/>
      <c r="Y6" s="318" t="s">
        <v>701</v>
      </c>
    </row>
    <row r="7" spans="1:25" s="14" customFormat="1" ht="164.25" customHeight="1">
      <c r="A7" s="319" t="s">
        <v>104</v>
      </c>
      <c r="B7" s="320" t="s">
        <v>534</v>
      </c>
      <c r="C7" s="321" t="s">
        <v>112</v>
      </c>
      <c r="D7" s="320" t="s">
        <v>535</v>
      </c>
      <c r="E7" s="320" t="s">
        <v>53</v>
      </c>
      <c r="F7" s="320"/>
      <c r="G7" s="320" t="s">
        <v>53</v>
      </c>
      <c r="H7" s="320"/>
      <c r="I7" s="320" t="s">
        <v>536</v>
      </c>
      <c r="J7" s="322"/>
      <c r="K7" s="322"/>
      <c r="L7" s="323"/>
      <c r="M7" s="323">
        <v>39.21</v>
      </c>
      <c r="N7" s="323">
        <v>48.23</v>
      </c>
      <c r="O7" s="324" t="s">
        <v>53</v>
      </c>
      <c r="P7" s="325">
        <v>45528</v>
      </c>
      <c r="Q7" s="325"/>
      <c r="R7" s="320" t="s">
        <v>50</v>
      </c>
      <c r="S7" s="320" t="s">
        <v>52</v>
      </c>
      <c r="T7" s="320" t="s">
        <v>113</v>
      </c>
      <c r="U7" s="326" t="s">
        <v>699</v>
      </c>
      <c r="V7" s="326"/>
      <c r="W7" s="326" t="s">
        <v>106</v>
      </c>
      <c r="X7" s="326"/>
      <c r="Y7" s="327" t="s">
        <v>533</v>
      </c>
    </row>
    <row r="8" spans="1:25" s="14" customFormat="1" ht="135">
      <c r="A8" s="310" t="s">
        <v>853</v>
      </c>
      <c r="B8" s="311" t="s">
        <v>898</v>
      </c>
      <c r="C8" s="312" t="s">
        <v>72</v>
      </c>
      <c r="D8" s="311" t="s">
        <v>899</v>
      </c>
      <c r="E8" s="311"/>
      <c r="F8" s="311"/>
      <c r="G8" s="311"/>
      <c r="H8" s="311"/>
      <c r="I8" s="311" t="s">
        <v>900</v>
      </c>
      <c r="J8" s="314">
        <v>2.9000000000000001E-2</v>
      </c>
      <c r="K8" s="314">
        <v>3.4782E-2</v>
      </c>
      <c r="L8" s="328">
        <v>1.0249999999999999</v>
      </c>
      <c r="M8" s="315">
        <v>0</v>
      </c>
      <c r="N8" s="315">
        <v>0</v>
      </c>
      <c r="O8" s="329" t="s">
        <v>901</v>
      </c>
      <c r="P8" s="316">
        <v>45642</v>
      </c>
      <c r="Q8" s="316">
        <v>45688</v>
      </c>
      <c r="R8" s="311" t="s">
        <v>904</v>
      </c>
      <c r="S8" s="311" t="s">
        <v>59</v>
      </c>
      <c r="T8" s="311" t="s">
        <v>867</v>
      </c>
      <c r="U8" s="317" t="s">
        <v>868</v>
      </c>
      <c r="V8" s="317" t="s">
        <v>737</v>
      </c>
      <c r="W8" s="317" t="s">
        <v>854</v>
      </c>
      <c r="X8" s="317" t="s">
        <v>902</v>
      </c>
      <c r="Y8" s="330" t="s">
        <v>903</v>
      </c>
    </row>
    <row r="9" spans="1:25" s="14" customFormat="1" ht="321" customHeight="1">
      <c r="A9" s="319" t="s">
        <v>853</v>
      </c>
      <c r="B9" s="320" t="s">
        <v>905</v>
      </c>
      <c r="C9" s="321" t="s">
        <v>72</v>
      </c>
      <c r="D9" s="320" t="s">
        <v>906</v>
      </c>
      <c r="E9" s="320"/>
      <c r="F9" s="320"/>
      <c r="G9" s="320"/>
      <c r="H9" s="320"/>
      <c r="I9" s="320" t="s">
        <v>900</v>
      </c>
      <c r="J9" s="322">
        <v>3.9E-2</v>
      </c>
      <c r="K9" s="322">
        <v>4.5011999999999996E-2</v>
      </c>
      <c r="L9" s="331">
        <v>1.0249999999999999</v>
      </c>
      <c r="M9" s="323">
        <v>0</v>
      </c>
      <c r="N9" s="323">
        <v>0</v>
      </c>
      <c r="O9" s="324" t="s">
        <v>866</v>
      </c>
      <c r="P9" s="325">
        <v>45642</v>
      </c>
      <c r="Q9" s="325">
        <v>45688</v>
      </c>
      <c r="R9" s="320" t="s">
        <v>907</v>
      </c>
      <c r="S9" s="320" t="s">
        <v>59</v>
      </c>
      <c r="T9" s="320" t="s">
        <v>867</v>
      </c>
      <c r="U9" s="326" t="s">
        <v>868</v>
      </c>
      <c r="V9" s="326" t="s">
        <v>737</v>
      </c>
      <c r="W9" s="326" t="s">
        <v>854</v>
      </c>
      <c r="X9" s="326" t="s">
        <v>902</v>
      </c>
      <c r="Y9" s="327" t="s">
        <v>903</v>
      </c>
    </row>
    <row r="10" spans="1:25" s="14" customFormat="1" ht="172.5" customHeight="1">
      <c r="A10" s="310" t="s">
        <v>131</v>
      </c>
      <c r="B10" s="311" t="s">
        <v>1097</v>
      </c>
      <c r="C10" s="312" t="s">
        <v>72</v>
      </c>
      <c r="D10" s="332" t="s">
        <v>855</v>
      </c>
      <c r="E10" s="311" t="s">
        <v>53</v>
      </c>
      <c r="F10" s="311" t="s">
        <v>53</v>
      </c>
      <c r="G10" s="311" t="s">
        <v>53</v>
      </c>
      <c r="H10" s="311" t="s">
        <v>53</v>
      </c>
      <c r="I10" s="311" t="s">
        <v>53</v>
      </c>
      <c r="J10" s="314" t="s">
        <v>537</v>
      </c>
      <c r="K10" s="314" t="s">
        <v>537</v>
      </c>
      <c r="L10" s="315" t="s">
        <v>1290</v>
      </c>
      <c r="M10" s="315" t="s">
        <v>53</v>
      </c>
      <c r="N10" s="315" t="s">
        <v>53</v>
      </c>
      <c r="O10" s="315" t="s">
        <v>132</v>
      </c>
      <c r="P10" s="316">
        <v>45870</v>
      </c>
      <c r="Q10" s="316">
        <v>46599</v>
      </c>
      <c r="R10" s="311" t="s">
        <v>133</v>
      </c>
      <c r="S10" s="311" t="s">
        <v>59</v>
      </c>
      <c r="T10" s="311" t="s">
        <v>1291</v>
      </c>
      <c r="U10" s="317" t="s">
        <v>1096</v>
      </c>
      <c r="V10" s="317" t="s">
        <v>53</v>
      </c>
      <c r="W10" s="317" t="s">
        <v>1292</v>
      </c>
      <c r="X10" s="317" t="s">
        <v>538</v>
      </c>
      <c r="Y10" s="318" t="s">
        <v>700</v>
      </c>
    </row>
    <row r="11" spans="1:25" ht="370.5" customHeight="1">
      <c r="A11" s="319" t="s">
        <v>151</v>
      </c>
      <c r="B11" s="320" t="s">
        <v>539</v>
      </c>
      <c r="C11" s="321" t="s">
        <v>72</v>
      </c>
      <c r="D11" s="333" t="s">
        <v>989</v>
      </c>
      <c r="E11" s="320">
        <v>1.0000000000000001E-5</v>
      </c>
      <c r="F11" s="334">
        <v>6.1622999999999999E-3</v>
      </c>
      <c r="G11" s="320"/>
      <c r="H11" s="320"/>
      <c r="I11" s="320" t="s">
        <v>990</v>
      </c>
      <c r="J11" s="322">
        <v>0.16</v>
      </c>
      <c r="K11" s="322">
        <v>0.1968</v>
      </c>
      <c r="L11" s="323"/>
      <c r="M11" s="323" t="s">
        <v>829</v>
      </c>
      <c r="N11" s="323" t="s">
        <v>830</v>
      </c>
      <c r="O11" s="323" t="s">
        <v>540</v>
      </c>
      <c r="P11" s="325">
        <v>45931</v>
      </c>
      <c r="Q11" s="325">
        <v>46022</v>
      </c>
      <c r="R11" s="320" t="s">
        <v>73</v>
      </c>
      <c r="S11" s="320" t="s">
        <v>52</v>
      </c>
      <c r="T11" s="320">
        <v>45931</v>
      </c>
      <c r="U11" s="326">
        <v>46022</v>
      </c>
      <c r="V11" s="326"/>
      <c r="W11" s="335"/>
      <c r="X11" s="326" t="s">
        <v>541</v>
      </c>
      <c r="Y11" s="336" t="s">
        <v>152</v>
      </c>
    </row>
    <row r="12" spans="1:25" ht="229.5" customHeight="1">
      <c r="A12" s="310" t="s">
        <v>542</v>
      </c>
      <c r="B12" s="312" t="s">
        <v>1270</v>
      </c>
      <c r="C12" s="312" t="s">
        <v>72</v>
      </c>
      <c r="D12" s="312" t="s">
        <v>1038</v>
      </c>
      <c r="E12" s="312"/>
      <c r="F12" s="312"/>
      <c r="G12" s="312"/>
      <c r="H12" s="312"/>
      <c r="I12" s="312"/>
      <c r="J12" s="337" t="s">
        <v>1039</v>
      </c>
      <c r="K12" s="337" t="s">
        <v>1040</v>
      </c>
      <c r="L12" s="338"/>
      <c r="M12" s="338" t="s">
        <v>1041</v>
      </c>
      <c r="N12" s="338" t="s">
        <v>1042</v>
      </c>
      <c r="O12" s="338"/>
      <c r="P12" s="339">
        <v>45839</v>
      </c>
      <c r="Q12" s="340">
        <v>45991</v>
      </c>
      <c r="R12" s="312" t="s">
        <v>51</v>
      </c>
      <c r="S12" s="312" t="s">
        <v>50</v>
      </c>
      <c r="T12" s="312"/>
      <c r="U12" s="312" t="s">
        <v>544</v>
      </c>
      <c r="V12" s="312"/>
      <c r="W12" s="312" t="s">
        <v>878</v>
      </c>
      <c r="X12" s="312" t="s">
        <v>1271</v>
      </c>
      <c r="Y12" s="318" t="s">
        <v>897</v>
      </c>
    </row>
    <row r="13" spans="1:25" ht="277.5" customHeight="1">
      <c r="A13" s="319" t="s">
        <v>542</v>
      </c>
      <c r="B13" s="321" t="s">
        <v>1272</v>
      </c>
      <c r="C13" s="321" t="s">
        <v>72</v>
      </c>
      <c r="D13" s="321" t="s">
        <v>1273</v>
      </c>
      <c r="E13" s="321"/>
      <c r="F13" s="321"/>
      <c r="G13" s="321"/>
      <c r="H13" s="321"/>
      <c r="I13" s="321"/>
      <c r="J13" s="341" t="s">
        <v>1039</v>
      </c>
      <c r="K13" s="341" t="s">
        <v>1040</v>
      </c>
      <c r="L13" s="342"/>
      <c r="M13" s="342" t="s">
        <v>1274</v>
      </c>
      <c r="N13" s="342" t="s">
        <v>1275</v>
      </c>
      <c r="O13" s="342"/>
      <c r="P13" s="343">
        <v>45839</v>
      </c>
      <c r="Q13" s="344">
        <v>45991</v>
      </c>
      <c r="R13" s="321" t="s">
        <v>51</v>
      </c>
      <c r="S13" s="321" t="s">
        <v>50</v>
      </c>
      <c r="T13" s="321"/>
      <c r="U13" s="321" t="s">
        <v>544</v>
      </c>
      <c r="V13" s="321"/>
      <c r="W13" s="321" t="s">
        <v>1276</v>
      </c>
      <c r="X13" s="321" t="s">
        <v>1277</v>
      </c>
      <c r="Y13" s="336" t="s">
        <v>897</v>
      </c>
    </row>
    <row r="14" spans="1:25" ht="218.25" customHeight="1">
      <c r="A14" s="310" t="s">
        <v>545</v>
      </c>
      <c r="B14" s="312" t="s">
        <v>546</v>
      </c>
      <c r="C14" s="312" t="s">
        <v>298</v>
      </c>
      <c r="D14" s="317" t="s">
        <v>703</v>
      </c>
      <c r="E14" s="312"/>
      <c r="F14" s="312"/>
      <c r="G14" s="312"/>
      <c r="H14" s="317"/>
      <c r="I14" s="317" t="s">
        <v>551</v>
      </c>
      <c r="J14" s="314"/>
      <c r="K14" s="314"/>
      <c r="L14" s="315">
        <v>5</v>
      </c>
      <c r="M14" s="315"/>
      <c r="N14" s="315"/>
      <c r="O14" s="315" t="s">
        <v>547</v>
      </c>
      <c r="P14" s="316"/>
      <c r="Q14" s="316"/>
      <c r="R14" s="311" t="s">
        <v>548</v>
      </c>
      <c r="S14" s="311" t="s">
        <v>549</v>
      </c>
      <c r="T14" s="311" t="s">
        <v>550</v>
      </c>
      <c r="U14" s="317"/>
      <c r="V14" s="317"/>
      <c r="W14" s="317" t="s">
        <v>552</v>
      </c>
      <c r="X14" s="317"/>
      <c r="Y14" s="330" t="s">
        <v>702</v>
      </c>
    </row>
    <row r="15" spans="1:25" ht="259.5" customHeight="1">
      <c r="A15" s="319" t="s">
        <v>553</v>
      </c>
      <c r="B15" s="321" t="s">
        <v>554</v>
      </c>
      <c r="C15" s="321" t="s">
        <v>72</v>
      </c>
      <c r="D15" s="321" t="s">
        <v>704</v>
      </c>
      <c r="E15" s="320"/>
      <c r="F15" s="320"/>
      <c r="G15" s="320"/>
      <c r="H15" s="320"/>
      <c r="I15" s="320" t="s">
        <v>705</v>
      </c>
      <c r="J15" s="322">
        <v>0.1</v>
      </c>
      <c r="K15" s="322">
        <v>0.123</v>
      </c>
      <c r="L15" s="323"/>
      <c r="M15" s="323">
        <v>20</v>
      </c>
      <c r="N15" s="323">
        <v>24.6</v>
      </c>
      <c r="O15" s="323" t="s">
        <v>555</v>
      </c>
      <c r="P15" s="325">
        <v>45528</v>
      </c>
      <c r="Q15" s="345"/>
      <c r="R15" s="321" t="s">
        <v>50</v>
      </c>
      <c r="S15" s="321" t="s">
        <v>52</v>
      </c>
      <c r="T15" s="321" t="s">
        <v>53</v>
      </c>
      <c r="U15" s="326" t="s">
        <v>556</v>
      </c>
      <c r="V15" s="326"/>
      <c r="W15" s="346"/>
      <c r="X15" s="326"/>
      <c r="Y15" s="336" t="s">
        <v>1251</v>
      </c>
    </row>
    <row r="16" spans="1:25" ht="315" customHeight="1">
      <c r="A16" s="310" t="s">
        <v>553</v>
      </c>
      <c r="B16" s="312" t="s">
        <v>1252</v>
      </c>
      <c r="C16" s="312" t="s">
        <v>72</v>
      </c>
      <c r="D16" s="312" t="s">
        <v>1253</v>
      </c>
      <c r="E16" s="311"/>
      <c r="F16" s="311"/>
      <c r="G16" s="311"/>
      <c r="H16" s="311"/>
      <c r="I16" s="311" t="s">
        <v>1254</v>
      </c>
      <c r="J16" s="314">
        <v>0.22700000000000001</v>
      </c>
      <c r="K16" s="314">
        <v>0.27921000000000001</v>
      </c>
      <c r="L16" s="315" t="s">
        <v>66</v>
      </c>
      <c r="M16" s="315">
        <v>20</v>
      </c>
      <c r="N16" s="315">
        <v>24.6</v>
      </c>
      <c r="O16" s="315"/>
      <c r="P16" s="316">
        <v>45825</v>
      </c>
      <c r="Q16" s="347"/>
      <c r="R16" s="312" t="s">
        <v>50</v>
      </c>
      <c r="S16" s="312" t="s">
        <v>52</v>
      </c>
      <c r="T16" s="312" t="s">
        <v>1249</v>
      </c>
      <c r="U16" s="317" t="s">
        <v>556</v>
      </c>
      <c r="V16" s="317"/>
      <c r="W16" s="348"/>
      <c r="X16" s="317"/>
      <c r="Y16" s="318" t="s">
        <v>1251</v>
      </c>
    </row>
    <row r="17" spans="1:25" ht="321.75" customHeight="1">
      <c r="A17" s="319" t="s">
        <v>557</v>
      </c>
      <c r="B17" s="320" t="s">
        <v>558</v>
      </c>
      <c r="C17" s="321" t="s">
        <v>72</v>
      </c>
      <c r="D17" s="320" t="s">
        <v>859</v>
      </c>
      <c r="E17" s="320" t="s">
        <v>66</v>
      </c>
      <c r="F17" s="320" t="s">
        <v>66</v>
      </c>
      <c r="G17" s="320" t="s">
        <v>66</v>
      </c>
      <c r="H17" s="320" t="s">
        <v>66</v>
      </c>
      <c r="I17" s="320" t="s">
        <v>860</v>
      </c>
      <c r="J17" s="322" t="s">
        <v>861</v>
      </c>
      <c r="K17" s="322"/>
      <c r="L17" s="323"/>
      <c r="M17" s="323" t="s">
        <v>862</v>
      </c>
      <c r="N17" s="323"/>
      <c r="O17" s="323" t="s">
        <v>559</v>
      </c>
      <c r="P17" s="325">
        <v>45352</v>
      </c>
      <c r="Q17" s="325">
        <v>46022</v>
      </c>
      <c r="R17" s="320" t="s">
        <v>51</v>
      </c>
      <c r="S17" s="320" t="s">
        <v>50</v>
      </c>
      <c r="T17" s="320" t="s">
        <v>560</v>
      </c>
      <c r="U17" s="326" t="s">
        <v>66</v>
      </c>
      <c r="V17" s="326" t="s">
        <v>66</v>
      </c>
      <c r="W17" s="349" t="s">
        <v>863</v>
      </c>
      <c r="X17" s="326" t="s">
        <v>864</v>
      </c>
      <c r="Y17" s="336" t="s">
        <v>706</v>
      </c>
    </row>
    <row r="18" spans="1:25" s="14" customFormat="1" ht="249" customHeight="1">
      <c r="A18" s="310" t="s">
        <v>561</v>
      </c>
      <c r="B18" s="311" t="s">
        <v>563</v>
      </c>
      <c r="C18" s="312" t="s">
        <v>72</v>
      </c>
      <c r="D18" s="311" t="s">
        <v>711</v>
      </c>
      <c r="E18" s="311"/>
      <c r="F18" s="311"/>
      <c r="G18" s="311"/>
      <c r="H18" s="311"/>
      <c r="I18" s="311"/>
      <c r="J18" s="314" t="s">
        <v>565</v>
      </c>
      <c r="K18" s="314" t="s">
        <v>566</v>
      </c>
      <c r="L18" s="315"/>
      <c r="M18" s="315">
        <v>10</v>
      </c>
      <c r="N18" s="315">
        <f>10*1.23</f>
        <v>12.3</v>
      </c>
      <c r="O18" s="315"/>
      <c r="P18" s="316"/>
      <c r="Q18" s="316"/>
      <c r="R18" s="311" t="s">
        <v>50</v>
      </c>
      <c r="S18" s="311" t="s">
        <v>59</v>
      </c>
      <c r="T18" s="311" t="s">
        <v>564</v>
      </c>
      <c r="U18" s="317"/>
      <c r="V18" s="317" t="s">
        <v>567</v>
      </c>
      <c r="W18" s="317"/>
      <c r="X18" s="317"/>
      <c r="Y18" s="330" t="s">
        <v>707</v>
      </c>
    </row>
    <row r="19" spans="1:25" s="14" customFormat="1" ht="271.5" customHeight="1">
      <c r="A19" s="319" t="s">
        <v>561</v>
      </c>
      <c r="B19" s="320" t="s">
        <v>568</v>
      </c>
      <c r="C19" s="321" t="s">
        <v>72</v>
      </c>
      <c r="D19" s="320" t="s">
        <v>712</v>
      </c>
      <c r="E19" s="320"/>
      <c r="F19" s="320"/>
      <c r="G19" s="320"/>
      <c r="H19" s="320"/>
      <c r="I19" s="320"/>
      <c r="J19" s="322" t="s">
        <v>565</v>
      </c>
      <c r="K19" s="322" t="s">
        <v>566</v>
      </c>
      <c r="L19" s="323"/>
      <c r="M19" s="323">
        <v>10</v>
      </c>
      <c r="N19" s="323">
        <f>10*1.23</f>
        <v>12.3</v>
      </c>
      <c r="O19" s="323"/>
      <c r="P19" s="325"/>
      <c r="Q19" s="325"/>
      <c r="R19" s="320" t="s">
        <v>50</v>
      </c>
      <c r="S19" s="320" t="s">
        <v>59</v>
      </c>
      <c r="T19" s="320" t="s">
        <v>564</v>
      </c>
      <c r="U19" s="326"/>
      <c r="V19" s="326" t="s">
        <v>567</v>
      </c>
      <c r="W19" s="326"/>
      <c r="X19" s="326"/>
      <c r="Y19" s="327" t="s">
        <v>707</v>
      </c>
    </row>
    <row r="20" spans="1:25" s="14" customFormat="1" ht="232.5" customHeight="1">
      <c r="A20" s="310" t="s">
        <v>561</v>
      </c>
      <c r="B20" s="311" t="s">
        <v>569</v>
      </c>
      <c r="C20" s="312" t="s">
        <v>72</v>
      </c>
      <c r="D20" s="311" t="s">
        <v>709</v>
      </c>
      <c r="E20" s="311"/>
      <c r="F20" s="311"/>
      <c r="G20" s="311"/>
      <c r="H20" s="311"/>
      <c r="I20" s="311"/>
      <c r="J20" s="314" t="s">
        <v>570</v>
      </c>
      <c r="K20" s="314" t="s">
        <v>571</v>
      </c>
      <c r="L20" s="315"/>
      <c r="M20" s="315">
        <v>10</v>
      </c>
      <c r="N20" s="315">
        <f>10*1.23</f>
        <v>12.3</v>
      </c>
      <c r="O20" s="315" t="s">
        <v>66</v>
      </c>
      <c r="P20" s="316"/>
      <c r="Q20" s="316"/>
      <c r="R20" s="311" t="s">
        <v>50</v>
      </c>
      <c r="S20" s="311" t="s">
        <v>59</v>
      </c>
      <c r="T20" s="311" t="s">
        <v>564</v>
      </c>
      <c r="U20" s="317"/>
      <c r="V20" s="317" t="s">
        <v>567</v>
      </c>
      <c r="W20" s="317"/>
      <c r="X20" s="317"/>
      <c r="Y20" s="330" t="s">
        <v>562</v>
      </c>
    </row>
    <row r="21" spans="1:25" s="14" customFormat="1" ht="273" customHeight="1">
      <c r="A21" s="319" t="s">
        <v>561</v>
      </c>
      <c r="B21" s="320" t="s">
        <v>572</v>
      </c>
      <c r="C21" s="321" t="s">
        <v>72</v>
      </c>
      <c r="D21" s="320" t="s">
        <v>710</v>
      </c>
      <c r="E21" s="320"/>
      <c r="F21" s="320"/>
      <c r="G21" s="320"/>
      <c r="H21" s="320"/>
      <c r="I21" s="320"/>
      <c r="J21" s="322" t="s">
        <v>570</v>
      </c>
      <c r="K21" s="322" t="s">
        <v>571</v>
      </c>
      <c r="L21" s="323"/>
      <c r="M21" s="323">
        <v>10</v>
      </c>
      <c r="N21" s="323">
        <f>10*1.23</f>
        <v>12.3</v>
      </c>
      <c r="O21" s="323" t="s">
        <v>66</v>
      </c>
      <c r="P21" s="325"/>
      <c r="Q21" s="325"/>
      <c r="R21" s="320" t="s">
        <v>50</v>
      </c>
      <c r="S21" s="320" t="s">
        <v>59</v>
      </c>
      <c r="T21" s="320" t="s">
        <v>564</v>
      </c>
      <c r="U21" s="326"/>
      <c r="V21" s="326" t="s">
        <v>567</v>
      </c>
      <c r="W21" s="326"/>
      <c r="X21" s="326"/>
      <c r="Y21" s="327" t="s">
        <v>562</v>
      </c>
    </row>
    <row r="22" spans="1:25" s="14" customFormat="1" ht="256.5" customHeight="1">
      <c r="A22" s="310" t="s">
        <v>334</v>
      </c>
      <c r="B22" s="311" t="s">
        <v>574</v>
      </c>
      <c r="C22" s="312" t="s">
        <v>72</v>
      </c>
      <c r="D22" s="350" t="s">
        <v>951</v>
      </c>
      <c r="E22" s="311"/>
      <c r="F22" s="311"/>
      <c r="G22" s="311"/>
      <c r="H22" s="311"/>
      <c r="I22" s="311"/>
      <c r="J22" s="314"/>
      <c r="K22" s="314"/>
      <c r="L22" s="315"/>
      <c r="M22" s="315">
        <v>10</v>
      </c>
      <c r="N22" s="315">
        <v>12.3</v>
      </c>
      <c r="O22" s="315" t="s">
        <v>336</v>
      </c>
      <c r="P22" s="316">
        <v>45658</v>
      </c>
      <c r="Q22" s="316">
        <v>46022</v>
      </c>
      <c r="R22" s="311" t="s">
        <v>50</v>
      </c>
      <c r="S22" s="311" t="s">
        <v>50</v>
      </c>
      <c r="T22" s="311" t="s">
        <v>575</v>
      </c>
      <c r="U22" s="317" t="s">
        <v>338</v>
      </c>
      <c r="V22" s="317" t="s">
        <v>53</v>
      </c>
      <c r="W22" s="317" t="s">
        <v>339</v>
      </c>
      <c r="X22" s="317" t="s">
        <v>573</v>
      </c>
      <c r="Y22" s="318" t="s">
        <v>713</v>
      </c>
    </row>
    <row r="23" spans="1:25" s="14" customFormat="1" ht="256.5" customHeight="1">
      <c r="A23" s="266" t="s">
        <v>334</v>
      </c>
      <c r="B23" s="267" t="s">
        <v>949</v>
      </c>
      <c r="C23" s="268" t="s">
        <v>72</v>
      </c>
      <c r="D23" s="282" t="s">
        <v>952</v>
      </c>
      <c r="E23" s="267"/>
      <c r="F23" s="267"/>
      <c r="G23" s="267"/>
      <c r="H23" s="267"/>
      <c r="I23" s="267"/>
      <c r="J23" s="269"/>
      <c r="K23" s="269"/>
      <c r="L23" s="270"/>
      <c r="M23" s="270">
        <v>10</v>
      </c>
      <c r="N23" s="270">
        <v>12.3</v>
      </c>
      <c r="O23" s="270" t="s">
        <v>336</v>
      </c>
      <c r="P23" s="271">
        <v>46023</v>
      </c>
      <c r="Q23" s="271">
        <v>46387</v>
      </c>
      <c r="R23" s="267" t="s">
        <v>50</v>
      </c>
      <c r="S23" s="267" t="s">
        <v>50</v>
      </c>
      <c r="T23" s="267" t="s">
        <v>950</v>
      </c>
      <c r="U23" s="272" t="s">
        <v>338</v>
      </c>
      <c r="V23" s="272" t="s">
        <v>53</v>
      </c>
      <c r="W23" s="272" t="s">
        <v>339</v>
      </c>
      <c r="X23" s="272" t="s">
        <v>573</v>
      </c>
      <c r="Y23" s="281" t="s">
        <v>713</v>
      </c>
    </row>
    <row r="24" spans="1:25" s="14" customFormat="1" ht="409.6" customHeight="1">
      <c r="A24" s="310" t="s">
        <v>1473</v>
      </c>
      <c r="B24" s="311" t="s">
        <v>576</v>
      </c>
      <c r="C24" s="311" t="s">
        <v>72</v>
      </c>
      <c r="D24" s="351" t="s">
        <v>856</v>
      </c>
      <c r="E24" s="311"/>
      <c r="F24" s="311"/>
      <c r="G24" s="311"/>
      <c r="H24" s="311"/>
      <c r="I24" s="311"/>
      <c r="J24" s="314" t="s">
        <v>578</v>
      </c>
      <c r="K24" s="314" t="s">
        <v>579</v>
      </c>
      <c r="L24" s="315"/>
      <c r="M24" s="315" t="s">
        <v>578</v>
      </c>
      <c r="N24" s="315" t="s">
        <v>578</v>
      </c>
      <c r="O24" s="315" t="s">
        <v>577</v>
      </c>
      <c r="P24" s="316">
        <v>44958</v>
      </c>
      <c r="Q24" s="316"/>
      <c r="R24" s="311" t="s">
        <v>50</v>
      </c>
      <c r="S24" s="311" t="s">
        <v>52</v>
      </c>
      <c r="T24" s="311" t="s">
        <v>714</v>
      </c>
      <c r="U24" s="317" t="s">
        <v>53</v>
      </c>
      <c r="V24" s="317" t="s">
        <v>53</v>
      </c>
      <c r="W24" s="317" t="s">
        <v>715</v>
      </c>
      <c r="X24" s="317" t="s">
        <v>342</v>
      </c>
      <c r="Y24" s="318" t="s">
        <v>1474</v>
      </c>
    </row>
    <row r="25" spans="1:25" s="14" customFormat="1" ht="344.25" customHeight="1">
      <c r="A25" s="319" t="s">
        <v>352</v>
      </c>
      <c r="B25" s="321"/>
      <c r="C25" s="321" t="s">
        <v>50</v>
      </c>
      <c r="D25" s="320" t="s">
        <v>716</v>
      </c>
      <c r="E25" s="320"/>
      <c r="F25" s="320"/>
      <c r="G25" s="320"/>
      <c r="H25" s="320"/>
      <c r="I25" s="320" t="s">
        <v>909</v>
      </c>
      <c r="J25" s="322"/>
      <c r="K25" s="322"/>
      <c r="L25" s="323">
        <v>3</v>
      </c>
      <c r="M25" s="323"/>
      <c r="N25" s="323"/>
      <c r="O25" s="352" t="s">
        <v>580</v>
      </c>
      <c r="P25" s="353"/>
      <c r="Q25" s="325">
        <v>46022</v>
      </c>
      <c r="R25" s="320" t="s">
        <v>73</v>
      </c>
      <c r="S25" s="320" t="s">
        <v>52</v>
      </c>
      <c r="T25" s="326" t="s">
        <v>912</v>
      </c>
      <c r="U25" s="326"/>
      <c r="V25" s="326"/>
      <c r="W25" s="326"/>
      <c r="X25" s="326" t="s">
        <v>581</v>
      </c>
      <c r="Y25" s="336" t="s">
        <v>914</v>
      </c>
    </row>
    <row r="26" spans="1:25" s="14" customFormat="1" ht="344.25" customHeight="1">
      <c r="A26" s="310" t="s">
        <v>352</v>
      </c>
      <c r="B26" s="312"/>
      <c r="C26" s="312" t="s">
        <v>50</v>
      </c>
      <c r="D26" s="311" t="s">
        <v>908</v>
      </c>
      <c r="E26" s="311"/>
      <c r="F26" s="311"/>
      <c r="G26" s="311"/>
      <c r="H26" s="311"/>
      <c r="I26" s="311" t="s">
        <v>910</v>
      </c>
      <c r="J26" s="314"/>
      <c r="K26" s="314"/>
      <c r="L26" s="315">
        <v>3</v>
      </c>
      <c r="M26" s="315"/>
      <c r="N26" s="315"/>
      <c r="O26" s="354" t="s">
        <v>911</v>
      </c>
      <c r="P26" s="355">
        <v>45658</v>
      </c>
      <c r="Q26" s="316">
        <v>46022</v>
      </c>
      <c r="R26" s="311" t="s">
        <v>73</v>
      </c>
      <c r="S26" s="311" t="s">
        <v>52</v>
      </c>
      <c r="T26" s="317" t="s">
        <v>913</v>
      </c>
      <c r="U26" s="317"/>
      <c r="V26" s="317"/>
      <c r="W26" s="317"/>
      <c r="X26" s="317" t="s">
        <v>581</v>
      </c>
      <c r="Y26" s="318" t="s">
        <v>914</v>
      </c>
    </row>
    <row r="27" spans="1:25" s="14" customFormat="1" ht="344.25" customHeight="1">
      <c r="A27" s="319" t="s">
        <v>367</v>
      </c>
      <c r="B27" s="321" t="s">
        <v>1349</v>
      </c>
      <c r="C27" s="321" t="s">
        <v>261</v>
      </c>
      <c r="D27" s="356" t="s">
        <v>1353</v>
      </c>
      <c r="E27" s="320"/>
      <c r="F27" s="320"/>
      <c r="G27" s="320"/>
      <c r="H27" s="320"/>
      <c r="I27" s="320" t="s">
        <v>1354</v>
      </c>
      <c r="J27" s="322">
        <v>0.155</v>
      </c>
      <c r="K27" s="322">
        <v>0.19059999999999999</v>
      </c>
      <c r="L27" s="323"/>
      <c r="M27" s="323">
        <v>40</v>
      </c>
      <c r="N27" s="323">
        <v>49.2</v>
      </c>
      <c r="O27" s="352" t="s">
        <v>1350</v>
      </c>
      <c r="P27" s="357">
        <v>45894</v>
      </c>
      <c r="Q27" s="325" t="s">
        <v>1351</v>
      </c>
      <c r="R27" s="320" t="s">
        <v>133</v>
      </c>
      <c r="S27" s="320" t="s">
        <v>52</v>
      </c>
      <c r="T27" s="358" t="s">
        <v>1352</v>
      </c>
      <c r="U27" s="326"/>
      <c r="V27" s="326"/>
      <c r="W27" s="358" t="s">
        <v>1355</v>
      </c>
      <c r="X27" s="326" t="s">
        <v>1356</v>
      </c>
      <c r="Y27" s="336" t="s">
        <v>1357</v>
      </c>
    </row>
    <row r="28" spans="1:25" s="14" customFormat="1" ht="221.25" customHeight="1">
      <c r="A28" s="310" t="s">
        <v>582</v>
      </c>
      <c r="B28" s="359" t="s">
        <v>584</v>
      </c>
      <c r="C28" s="360" t="s">
        <v>50</v>
      </c>
      <c r="D28" s="359" t="s">
        <v>717</v>
      </c>
      <c r="E28" s="359"/>
      <c r="F28" s="359"/>
      <c r="G28" s="359"/>
      <c r="H28" s="359"/>
      <c r="I28" s="359" t="s">
        <v>585</v>
      </c>
      <c r="J28" s="361"/>
      <c r="K28" s="361"/>
      <c r="L28" s="362">
        <v>30</v>
      </c>
      <c r="M28" s="362"/>
      <c r="N28" s="362"/>
      <c r="O28" s="362" t="s">
        <v>317</v>
      </c>
      <c r="P28" s="363">
        <v>45292</v>
      </c>
      <c r="Q28" s="364">
        <v>45657</v>
      </c>
      <c r="R28" s="359" t="s">
        <v>73</v>
      </c>
      <c r="S28" s="359" t="s">
        <v>52</v>
      </c>
      <c r="T28" s="359" t="s">
        <v>53</v>
      </c>
      <c r="U28" s="365"/>
      <c r="V28" s="365"/>
      <c r="W28" s="365" t="s">
        <v>586</v>
      </c>
      <c r="X28" s="365"/>
      <c r="Y28" s="318" t="s">
        <v>583</v>
      </c>
    </row>
    <row r="29" spans="1:25" s="14" customFormat="1" ht="395.25">
      <c r="A29" s="319" t="s">
        <v>587</v>
      </c>
      <c r="B29" s="320" t="s">
        <v>589</v>
      </c>
      <c r="C29" s="321" t="s">
        <v>50</v>
      </c>
      <c r="D29" s="320" t="s">
        <v>1107</v>
      </c>
      <c r="E29" s="320"/>
      <c r="F29" s="320"/>
      <c r="G29" s="320"/>
      <c r="H29" s="320"/>
      <c r="I29" s="366" t="s">
        <v>719</v>
      </c>
      <c r="J29" s="367">
        <v>0.34591</v>
      </c>
      <c r="K29" s="322">
        <v>0.42547000000000001</v>
      </c>
      <c r="L29" s="323"/>
      <c r="M29" s="323">
        <v>35</v>
      </c>
      <c r="N29" s="323">
        <v>43.05</v>
      </c>
      <c r="O29" s="323" t="s">
        <v>590</v>
      </c>
      <c r="P29" s="357">
        <v>45839</v>
      </c>
      <c r="Q29" s="325">
        <v>46022</v>
      </c>
      <c r="R29" s="320" t="s">
        <v>51</v>
      </c>
      <c r="S29" s="320" t="s">
        <v>52</v>
      </c>
      <c r="T29" s="320" t="s">
        <v>718</v>
      </c>
      <c r="U29" s="326" t="s">
        <v>53</v>
      </c>
      <c r="V29" s="326" t="s">
        <v>591</v>
      </c>
      <c r="W29" s="326" t="s">
        <v>53</v>
      </c>
      <c r="X29" s="326" t="s">
        <v>53</v>
      </c>
      <c r="Y29" s="336" t="s">
        <v>588</v>
      </c>
    </row>
    <row r="30" spans="1:25" s="14" customFormat="1" ht="409.6" customHeight="1">
      <c r="A30" s="310" t="s">
        <v>587</v>
      </c>
      <c r="B30" s="311" t="s">
        <v>857</v>
      </c>
      <c r="C30" s="312" t="s">
        <v>50</v>
      </c>
      <c r="D30" s="311" t="s">
        <v>1108</v>
      </c>
      <c r="E30" s="311"/>
      <c r="F30" s="311"/>
      <c r="G30" s="311"/>
      <c r="H30" s="311"/>
      <c r="I30" s="368" t="s">
        <v>719</v>
      </c>
      <c r="J30" s="369">
        <v>0.2276</v>
      </c>
      <c r="K30" s="314">
        <v>0.27994799999999997</v>
      </c>
      <c r="L30" s="315"/>
      <c r="M30" s="315">
        <v>35</v>
      </c>
      <c r="N30" s="315">
        <v>43.05</v>
      </c>
      <c r="O30" s="315" t="s">
        <v>858</v>
      </c>
      <c r="P30" s="355">
        <v>45839</v>
      </c>
      <c r="Q30" s="316">
        <v>46022</v>
      </c>
      <c r="R30" s="311" t="s">
        <v>51</v>
      </c>
      <c r="S30" s="311" t="s">
        <v>52</v>
      </c>
      <c r="T30" s="311" t="s">
        <v>718</v>
      </c>
      <c r="U30" s="317" t="s">
        <v>53</v>
      </c>
      <c r="V30" s="317" t="s">
        <v>591</v>
      </c>
      <c r="W30" s="317" t="s">
        <v>53</v>
      </c>
      <c r="X30" s="317" t="s">
        <v>53</v>
      </c>
      <c r="Y30" s="318" t="s">
        <v>588</v>
      </c>
    </row>
    <row r="31" spans="1:25" s="14" customFormat="1" ht="288" customHeight="1">
      <c r="A31" s="319" t="s">
        <v>401</v>
      </c>
      <c r="B31" s="320"/>
      <c r="C31" s="321"/>
      <c r="D31" s="370"/>
      <c r="E31" s="320"/>
      <c r="F31" s="320"/>
      <c r="G31" s="320"/>
      <c r="H31" s="320"/>
      <c r="I31" s="320"/>
      <c r="J31" s="322"/>
      <c r="K31" s="322"/>
      <c r="L31" s="323"/>
      <c r="M31" s="323"/>
      <c r="N31" s="323"/>
      <c r="O31" s="323"/>
      <c r="P31" s="325"/>
      <c r="Q31" s="325"/>
      <c r="R31" s="320"/>
      <c r="S31" s="320"/>
      <c r="T31" s="320"/>
      <c r="U31" s="326"/>
      <c r="V31" s="326"/>
      <c r="W31" s="326"/>
      <c r="X31" s="326"/>
      <c r="Y31" s="336" t="s">
        <v>402</v>
      </c>
    </row>
    <row r="32" spans="1:25" s="14" customFormat="1" ht="288" customHeight="1">
      <c r="A32" s="310" t="s">
        <v>411</v>
      </c>
      <c r="B32" s="311" t="s">
        <v>1045</v>
      </c>
      <c r="C32" s="312" t="s">
        <v>72</v>
      </c>
      <c r="D32" s="371" t="s">
        <v>1046</v>
      </c>
      <c r="E32" s="311"/>
      <c r="F32" s="311"/>
      <c r="G32" s="311"/>
      <c r="H32" s="311"/>
      <c r="I32" s="311" t="s">
        <v>1047</v>
      </c>
      <c r="J32" s="314">
        <v>0.14899999999999999</v>
      </c>
      <c r="K32" s="314">
        <v>0.18326999999999999</v>
      </c>
      <c r="L32" s="315" t="s">
        <v>66</v>
      </c>
      <c r="M32" s="315">
        <v>19.989999999999998</v>
      </c>
      <c r="N32" s="315">
        <v>24.587699999999998</v>
      </c>
      <c r="O32" s="315"/>
      <c r="P32" s="316">
        <v>45717</v>
      </c>
      <c r="Q32" s="316">
        <v>46022</v>
      </c>
      <c r="R32" s="311" t="s">
        <v>50</v>
      </c>
      <c r="S32" s="311" t="s">
        <v>59</v>
      </c>
      <c r="T32" s="311" t="s">
        <v>1043</v>
      </c>
      <c r="U32" s="317" t="s">
        <v>53</v>
      </c>
      <c r="V32" s="317" t="s">
        <v>53</v>
      </c>
      <c r="W32" s="317" t="s">
        <v>1048</v>
      </c>
      <c r="X32" s="317"/>
      <c r="Y32" s="318" t="s">
        <v>412</v>
      </c>
    </row>
    <row r="33" spans="1:25" s="14" customFormat="1" ht="288" customHeight="1">
      <c r="A33" s="273" t="s">
        <v>411</v>
      </c>
      <c r="B33" s="274" t="s">
        <v>1045</v>
      </c>
      <c r="C33" s="275" t="s">
        <v>72</v>
      </c>
      <c r="D33" s="283" t="s">
        <v>1049</v>
      </c>
      <c r="E33" s="274"/>
      <c r="F33" s="274"/>
      <c r="G33" s="274"/>
      <c r="H33" s="274"/>
      <c r="I33" s="274" t="s">
        <v>1050</v>
      </c>
      <c r="J33" s="276">
        <v>0.14899999999999999</v>
      </c>
      <c r="K33" s="276">
        <v>0.18326999999999999</v>
      </c>
      <c r="L33" s="277" t="s">
        <v>66</v>
      </c>
      <c r="M33" s="277">
        <v>19.989999999999998</v>
      </c>
      <c r="N33" s="277">
        <v>24.587699999999998</v>
      </c>
      <c r="O33" s="277"/>
      <c r="P33" s="278">
        <v>45717</v>
      </c>
      <c r="Q33" s="278">
        <v>46022</v>
      </c>
      <c r="R33" s="274" t="s">
        <v>50</v>
      </c>
      <c r="S33" s="274" t="s">
        <v>59</v>
      </c>
      <c r="T33" s="274" t="s">
        <v>1043</v>
      </c>
      <c r="U33" s="279" t="s">
        <v>53</v>
      </c>
      <c r="V33" s="279" t="s">
        <v>53</v>
      </c>
      <c r="W33" s="279" t="s">
        <v>1048</v>
      </c>
      <c r="X33" s="279"/>
      <c r="Y33" s="280" t="s">
        <v>412</v>
      </c>
    </row>
    <row r="34" spans="1:25" ht="215.25" customHeight="1">
      <c r="A34" s="310" t="s">
        <v>422</v>
      </c>
      <c r="B34" s="372" t="s">
        <v>592</v>
      </c>
      <c r="C34" s="372" t="s">
        <v>72</v>
      </c>
      <c r="D34" s="311" t="s">
        <v>972</v>
      </c>
      <c r="E34" s="373"/>
      <c r="F34" s="373"/>
      <c r="G34" s="373"/>
      <c r="H34" s="373"/>
      <c r="I34" s="373"/>
      <c r="J34" s="374">
        <v>0.25679999999999997</v>
      </c>
      <c r="K34" s="374"/>
      <c r="L34" s="375"/>
      <c r="M34" s="375"/>
      <c r="N34" s="375"/>
      <c r="O34" s="375"/>
      <c r="P34" s="376">
        <v>45658</v>
      </c>
      <c r="Q34" s="376"/>
      <c r="R34" s="373" t="s">
        <v>51</v>
      </c>
      <c r="S34" s="373" t="s">
        <v>52</v>
      </c>
      <c r="T34" s="373" t="s">
        <v>53</v>
      </c>
      <c r="U34" s="377" t="s">
        <v>593</v>
      </c>
      <c r="V34" s="377"/>
      <c r="W34" s="378" t="s">
        <v>1080</v>
      </c>
      <c r="X34" s="377"/>
      <c r="Y34" s="318" t="s">
        <v>896</v>
      </c>
    </row>
    <row r="35" spans="1:25" ht="310.5" customHeight="1">
      <c r="A35" s="258" t="s">
        <v>430</v>
      </c>
      <c r="B35" s="260" t="s">
        <v>592</v>
      </c>
      <c r="C35" s="260" t="s">
        <v>72</v>
      </c>
      <c r="D35" s="259" t="s">
        <v>972</v>
      </c>
      <c r="E35" s="259"/>
      <c r="F35" s="259"/>
      <c r="G35" s="259"/>
      <c r="H35" s="259"/>
      <c r="I35" s="285" t="s">
        <v>972</v>
      </c>
      <c r="J35" s="261">
        <v>0.25679999999999997</v>
      </c>
      <c r="K35" s="261"/>
      <c r="L35" s="262"/>
      <c r="M35" s="262"/>
      <c r="N35" s="262"/>
      <c r="O35" s="262"/>
      <c r="P35" s="263">
        <v>45658</v>
      </c>
      <c r="Q35" s="263"/>
      <c r="R35" s="259" t="s">
        <v>51</v>
      </c>
      <c r="S35" s="259" t="s">
        <v>52</v>
      </c>
      <c r="T35" s="259" t="s">
        <v>53</v>
      </c>
      <c r="U35" s="264" t="s">
        <v>593</v>
      </c>
      <c r="V35" s="264"/>
      <c r="W35" s="284" t="s">
        <v>1080</v>
      </c>
      <c r="X35" s="264"/>
      <c r="Y35" s="265" t="s">
        <v>423</v>
      </c>
    </row>
    <row r="36" spans="1:25" ht="306" customHeight="1">
      <c r="A36" s="310" t="s">
        <v>430</v>
      </c>
      <c r="B36" s="312" t="s">
        <v>1406</v>
      </c>
      <c r="C36" s="312" t="s">
        <v>50</v>
      </c>
      <c r="D36" s="311" t="s">
        <v>972</v>
      </c>
      <c r="E36" s="311"/>
      <c r="F36" s="311"/>
      <c r="G36" s="311"/>
      <c r="H36" s="311"/>
      <c r="I36" s="379" t="s">
        <v>972</v>
      </c>
      <c r="J36" s="314">
        <v>7.0000000000000007E-2</v>
      </c>
      <c r="K36" s="314"/>
      <c r="L36" s="315"/>
      <c r="M36" s="315"/>
      <c r="N36" s="315"/>
      <c r="O36" s="315"/>
      <c r="P36" s="316">
        <v>45931</v>
      </c>
      <c r="Q36" s="316"/>
      <c r="R36" s="311" t="s">
        <v>73</v>
      </c>
      <c r="S36" s="311" t="s">
        <v>52</v>
      </c>
      <c r="T36" s="311" t="s">
        <v>689</v>
      </c>
      <c r="U36" s="317" t="s">
        <v>593</v>
      </c>
      <c r="V36" s="317"/>
      <c r="W36" s="378" t="s">
        <v>1387</v>
      </c>
      <c r="X36" s="317" t="s">
        <v>1407</v>
      </c>
      <c r="Y36" s="318" t="s">
        <v>423</v>
      </c>
    </row>
    <row r="37" spans="1:25" ht="129.75" customHeight="1" thickBot="1">
      <c r="A37" s="286" t="s">
        <v>510</v>
      </c>
      <c r="B37" s="287" t="s">
        <v>594</v>
      </c>
      <c r="C37" s="287" t="s">
        <v>512</v>
      </c>
      <c r="D37" s="288" t="s">
        <v>720</v>
      </c>
      <c r="E37" s="289"/>
      <c r="F37" s="289"/>
      <c r="G37" s="288"/>
      <c r="H37" s="288"/>
      <c r="I37" s="288"/>
      <c r="J37" s="290"/>
      <c r="K37" s="290"/>
      <c r="L37" s="291"/>
      <c r="M37" s="291"/>
      <c r="N37" s="291"/>
      <c r="O37" s="291"/>
      <c r="P37" s="292">
        <v>45292</v>
      </c>
      <c r="Q37" s="292"/>
      <c r="R37" s="288" t="s">
        <v>51</v>
      </c>
      <c r="S37" s="288" t="s">
        <v>52</v>
      </c>
      <c r="T37" s="288"/>
      <c r="U37" s="293" t="s">
        <v>53</v>
      </c>
      <c r="V37" s="293" t="s">
        <v>53</v>
      </c>
      <c r="W37" s="294" t="s">
        <v>514</v>
      </c>
      <c r="X37" s="293"/>
      <c r="Y37" s="295" t="s">
        <v>511</v>
      </c>
    </row>
    <row r="38" spans="1:25" ht="96" customHeight="1" thickTop="1">
      <c r="B38" s="76"/>
      <c r="C38" s="76"/>
      <c r="O38" s="117"/>
      <c r="P38" s="75"/>
      <c r="Q38" s="75"/>
      <c r="R38" s="74"/>
      <c r="S38" s="22"/>
      <c r="T38" s="22"/>
      <c r="V38" s="16"/>
      <c r="W38" s="16"/>
      <c r="X38" s="16"/>
    </row>
    <row r="39" spans="1:25" ht="96.75" customHeight="1">
      <c r="S39" s="22"/>
      <c r="T39" s="22"/>
      <c r="V39" s="16"/>
      <c r="W39" s="16"/>
      <c r="X39" s="16"/>
    </row>
    <row r="40" spans="1:25" ht="53.25" customHeight="1">
      <c r="S40" s="22"/>
      <c r="T40" s="22"/>
      <c r="V40" s="16"/>
      <c r="W40" s="16"/>
      <c r="X40" s="16"/>
    </row>
    <row r="41" spans="1:25" ht="53.25" customHeight="1">
      <c r="S41" s="22"/>
      <c r="T41" s="22"/>
      <c r="V41" s="16"/>
      <c r="W41" s="16"/>
      <c r="X41" s="16"/>
    </row>
    <row r="42" spans="1:25" ht="53.25" customHeight="1">
      <c r="S42" s="22"/>
      <c r="T42" s="22"/>
      <c r="V42" s="16"/>
      <c r="W42" s="16"/>
      <c r="X42" s="16"/>
    </row>
    <row r="43" spans="1:25" ht="53.25" customHeight="1">
      <c r="S43" s="22"/>
      <c r="T43" s="22"/>
      <c r="V43" s="16"/>
      <c r="W43" s="16"/>
      <c r="X43" s="16"/>
    </row>
    <row r="44" spans="1:25" ht="53.25" customHeight="1">
      <c r="S44" s="22"/>
      <c r="T44" s="22"/>
      <c r="V44" s="16"/>
      <c r="W44" s="16"/>
      <c r="X44" s="16"/>
    </row>
    <row r="45" spans="1:25" ht="53.25" customHeight="1">
      <c r="S45" s="22"/>
      <c r="T45" s="22"/>
      <c r="V45" s="16"/>
      <c r="W45" s="16"/>
      <c r="X45" s="16"/>
    </row>
    <row r="46" spans="1:25" ht="53.25" customHeight="1">
      <c r="S46" s="22"/>
      <c r="T46" s="22"/>
      <c r="V46" s="16"/>
      <c r="W46" s="16"/>
      <c r="X46" s="16"/>
    </row>
    <row r="47" spans="1:25" ht="53.25" customHeight="1">
      <c r="S47" s="22"/>
      <c r="T47" s="22"/>
      <c r="V47" s="16"/>
      <c r="W47" s="16"/>
      <c r="X47" s="16"/>
    </row>
  </sheetData>
  <sheetProtection algorithmName="SHA-512" hashValue="Ov4+KuE0/HmHqG/PMGSpzZDtRHN1oZB4FzGYsRa+SakZSqNTv5C1+0jTCJUJpUB5ptrlNpAs4UOTPgVbwNvlFA==" saltValue="f8IeW+9nQmEOFU8fKc7HQA==" spinCount="100000" sheet="1" objects="1" scenarios="1" selectLockedCells="1" sort="0" autoFilter="0" pivotTables="0"/>
  <protectedRanges>
    <protectedRange sqref="A4:Y37" name="Rozstęp29"/>
    <protectedRange sqref="A4:Y37" name="Rozstęp27"/>
    <protectedRange sqref="A4:Y37" name="Rozstęp25"/>
    <protectedRange sqref="A5:Y37" name="Rozstęp23"/>
    <protectedRange sqref="A4:Y37" name="Rozstęp21"/>
    <protectedRange sqref="A4:Y37" name="Rozstęp19"/>
    <protectedRange sqref="A5:Y37" name="Rozstęp17"/>
    <protectedRange sqref="A4:Y37" name="Rozstęp15"/>
    <protectedRange sqref="A4:Y37" name="Rozstęp13"/>
    <protectedRange sqref="A4:Y37" name="Rozstęp11"/>
    <protectedRange sqref="A4:Y37" name="Rozstęp9"/>
    <protectedRange sqref="A4:Y37" name="Rozstęp7"/>
    <protectedRange sqref="A4:Y37" name="Rozstęp6"/>
    <protectedRange sqref="A4:Y37" name="Rozstęp4"/>
    <protectedRange sqref="A4:Y37" name="Rozstęp2"/>
    <protectedRange sqref="A4:Y37" name="Rozstęp1"/>
    <protectedRange sqref="A4:Y37" name="Rozstęp3"/>
    <protectedRange sqref="A4:Y37" name="Rozstęp5"/>
    <protectedRange sqref="A4:Y37" name="Rozstęp8"/>
    <protectedRange sqref="A5:Y37" name="Rozstęp10"/>
    <protectedRange sqref="A4:Y37" name="Rozstęp12"/>
    <protectedRange sqref="A4:Y37" name="Rozstęp14"/>
    <protectedRange sqref="A4:Y37" name="Rozstęp16"/>
    <protectedRange sqref="A4:Y37" name="Rozstęp18"/>
    <protectedRange sqref="A5:Y37" name="Rozstęp20"/>
    <protectedRange sqref="A4:Y37" name="Rozstęp22"/>
    <protectedRange sqref="A4:Y37" name="Rozstęp24"/>
    <protectedRange sqref="A4:Y37" name="Rozstęp26"/>
    <protectedRange sqref="A4:Y37" name="Rozstęp28"/>
  </protectedRanges>
  <autoFilter ref="A4:Y37" xr:uid="{00000000-0001-0000-0200-000000000000}">
    <sortState xmlns:xlrd2="http://schemas.microsoft.com/office/spreadsheetml/2017/richdata2" ref="A5:Y37">
      <sortCondition ref="A4:A37"/>
    </sortState>
  </autoFilter>
  <phoneticPr fontId="56" type="noConversion"/>
  <hyperlinks>
    <hyperlink ref="W35" r:id="rId1" xr:uid="{0A668D99-2630-4C40-A3EE-84A34EC0E20C}"/>
    <hyperlink ref="W34" r:id="rId2" xr:uid="{4D9034DE-2CCA-42C2-A264-3ADF9862488C}"/>
    <hyperlink ref="T27" r:id="rId3" xr:uid="{110CA0DA-A828-4A0A-B14B-1C9439FF98A4}"/>
    <hyperlink ref="W27" r:id="rId4" xr:uid="{39724B9E-CF66-4CA0-922F-8381DC653388}"/>
  </hyperlinks>
  <pageMargins left="0.70000000000000007" right="0.70000000000000007" top="1.1437007874015752" bottom="1.1437007874015752" header="0.75000000000000011" footer="0.75000000000000011"/>
  <pageSetup paperSize="9" fitToWidth="0" fitToHeight="0" orientation="portrait" r:id="rId5"/>
  <headerFooter alignWithMargins="0"/>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45"/>
  <sheetViews>
    <sheetView tabSelected="1" zoomScale="77" zoomScaleNormal="77" workbookViewId="0">
      <selection sqref="A1:XFD1048576"/>
    </sheetView>
  </sheetViews>
  <sheetFormatPr defaultRowHeight="15.75"/>
  <cols>
    <col min="1" max="1" width="53.7109375" style="19" customWidth="1"/>
    <col min="2" max="2" width="49.140625" style="26" customWidth="1"/>
    <col min="3" max="3" width="32.140625" style="26" customWidth="1"/>
    <col min="4" max="4" width="211.5703125" style="19" customWidth="1"/>
    <col min="5" max="6" width="25.7109375" style="22" customWidth="1"/>
    <col min="7" max="7" width="90.5703125" style="19" customWidth="1"/>
    <col min="8" max="8" width="19.7109375" style="19" customWidth="1"/>
    <col min="9" max="9" width="20.140625" style="19" customWidth="1"/>
    <col min="10" max="10" width="18.42578125" style="19" customWidth="1"/>
    <col min="11" max="11" width="22.85546875" style="19" customWidth="1"/>
    <col min="12" max="12" width="65.7109375" style="19" customWidth="1"/>
    <col min="13" max="13" width="94.85546875" style="22" customWidth="1"/>
    <col min="14" max="14" width="37" style="22" customWidth="1"/>
    <col min="15" max="15" width="52" style="22" customWidth="1"/>
    <col min="16" max="16" width="99.140625" style="22" customWidth="1"/>
    <col min="17" max="17" width="53.7109375" style="19" customWidth="1"/>
    <col min="18" max="16384" width="9.140625" style="16"/>
  </cols>
  <sheetData>
    <row r="1" spans="1:17" s="12" customFormat="1" ht="39.75" customHeight="1" thickTop="1">
      <c r="A1" s="455"/>
      <c r="B1" s="456"/>
      <c r="C1" s="456"/>
      <c r="D1" s="457" t="s">
        <v>611</v>
      </c>
      <c r="E1" s="458"/>
      <c r="F1" s="459"/>
      <c r="G1" s="460"/>
      <c r="H1" s="461"/>
      <c r="I1" s="462"/>
      <c r="J1" s="463"/>
      <c r="K1" s="464"/>
      <c r="L1" s="460"/>
      <c r="M1" s="465"/>
      <c r="N1" s="465"/>
      <c r="O1" s="465"/>
      <c r="P1" s="465"/>
      <c r="Q1" s="466"/>
    </row>
    <row r="2" spans="1:17" s="12" customFormat="1" ht="70.5" customHeight="1" thickBot="1">
      <c r="A2" s="467" t="s">
        <v>517</v>
      </c>
      <c r="B2" s="468" t="s">
        <v>13</v>
      </c>
      <c r="C2" s="468" t="s">
        <v>15</v>
      </c>
      <c r="D2" s="469" t="s">
        <v>612</v>
      </c>
      <c r="E2" s="470" t="s">
        <v>25</v>
      </c>
      <c r="F2" s="470"/>
      <c r="G2" s="471" t="s">
        <v>16</v>
      </c>
      <c r="H2" s="472" t="s">
        <v>11</v>
      </c>
      <c r="I2" s="473"/>
      <c r="J2" s="474"/>
      <c r="K2" s="474"/>
      <c r="L2" s="468" t="s">
        <v>21</v>
      </c>
      <c r="M2" s="469" t="s">
        <v>26</v>
      </c>
      <c r="N2" s="469" t="s">
        <v>27</v>
      </c>
      <c r="O2" s="469" t="s">
        <v>28</v>
      </c>
      <c r="P2" s="469" t="s">
        <v>29</v>
      </c>
      <c r="Q2" s="475" t="s">
        <v>708</v>
      </c>
    </row>
    <row r="3" spans="1:17" s="12" customFormat="1" ht="99.75" customHeight="1">
      <c r="A3" s="467"/>
      <c r="B3" s="468"/>
      <c r="C3" s="468"/>
      <c r="D3" s="476" t="s">
        <v>36</v>
      </c>
      <c r="E3" s="477" t="s">
        <v>30</v>
      </c>
      <c r="F3" s="477" t="s">
        <v>43</v>
      </c>
      <c r="G3" s="468"/>
      <c r="H3" s="478" t="s">
        <v>17</v>
      </c>
      <c r="I3" s="478" t="s">
        <v>18</v>
      </c>
      <c r="J3" s="478" t="s">
        <v>19</v>
      </c>
      <c r="K3" s="478" t="s">
        <v>20</v>
      </c>
      <c r="L3" s="468"/>
      <c r="M3" s="476" t="s">
        <v>36</v>
      </c>
      <c r="N3" s="476" t="s">
        <v>36</v>
      </c>
      <c r="O3" s="476" t="s">
        <v>44</v>
      </c>
      <c r="P3" s="476" t="s">
        <v>36</v>
      </c>
      <c r="Q3" s="475"/>
    </row>
    <row r="4" spans="1:17" s="12" customFormat="1" ht="28.5" customHeight="1">
      <c r="A4" s="556" t="s">
        <v>45</v>
      </c>
      <c r="B4" s="557" t="s">
        <v>874</v>
      </c>
      <c r="C4" s="557" t="s">
        <v>874</v>
      </c>
      <c r="D4" s="557" t="s">
        <v>874</v>
      </c>
      <c r="E4" s="557" t="s">
        <v>874</v>
      </c>
      <c r="F4" s="557" t="s">
        <v>874</v>
      </c>
      <c r="G4" s="557" t="s">
        <v>874</v>
      </c>
      <c r="H4" s="557" t="s">
        <v>874</v>
      </c>
      <c r="I4" s="557" t="s">
        <v>874</v>
      </c>
      <c r="J4" s="557" t="s">
        <v>874</v>
      </c>
      <c r="K4" s="557" t="s">
        <v>874</v>
      </c>
      <c r="L4" s="557" t="s">
        <v>874</v>
      </c>
      <c r="M4" s="557" t="s">
        <v>874</v>
      </c>
      <c r="N4" s="557" t="s">
        <v>874</v>
      </c>
      <c r="O4" s="557" t="s">
        <v>874</v>
      </c>
      <c r="P4" s="557" t="s">
        <v>874</v>
      </c>
      <c r="Q4" s="558" t="s">
        <v>874</v>
      </c>
    </row>
    <row r="5" spans="1:17" s="17" customFormat="1" ht="358.5" customHeight="1">
      <c r="A5" s="387" t="s">
        <v>595</v>
      </c>
      <c r="B5" s="388" t="s">
        <v>597</v>
      </c>
      <c r="C5" s="388" t="s">
        <v>50</v>
      </c>
      <c r="D5" s="388" t="s">
        <v>751</v>
      </c>
      <c r="E5" s="389" t="s">
        <v>737</v>
      </c>
      <c r="F5" s="390" t="s">
        <v>737</v>
      </c>
      <c r="G5" s="389" t="s">
        <v>598</v>
      </c>
      <c r="H5" s="391">
        <v>45658</v>
      </c>
      <c r="I5" s="391"/>
      <c r="J5" s="389" t="s">
        <v>51</v>
      </c>
      <c r="K5" s="388" t="s">
        <v>59</v>
      </c>
      <c r="L5" s="388" t="s">
        <v>737</v>
      </c>
      <c r="M5" s="392" t="s">
        <v>737</v>
      </c>
      <c r="N5" s="388" t="s">
        <v>737</v>
      </c>
      <c r="O5" s="388" t="s">
        <v>752</v>
      </c>
      <c r="P5" s="389" t="s">
        <v>737</v>
      </c>
      <c r="Q5" s="393" t="s">
        <v>596</v>
      </c>
    </row>
    <row r="6" spans="1:17" s="17" customFormat="1" ht="409.5" customHeight="1">
      <c r="A6" s="421" t="s">
        <v>79</v>
      </c>
      <c r="B6" s="422" t="s">
        <v>629</v>
      </c>
      <c r="C6" s="422" t="s">
        <v>72</v>
      </c>
      <c r="D6" s="423" t="s">
        <v>1319</v>
      </c>
      <c r="E6" s="424" t="s">
        <v>1313</v>
      </c>
      <c r="F6" s="424" t="s">
        <v>1314</v>
      </c>
      <c r="G6" s="425"/>
      <c r="H6" s="426">
        <v>45880</v>
      </c>
      <c r="I6" s="426"/>
      <c r="J6" s="425" t="s">
        <v>50</v>
      </c>
      <c r="K6" s="425" t="s">
        <v>59</v>
      </c>
      <c r="L6" s="427" t="s">
        <v>1320</v>
      </c>
      <c r="M6" s="427"/>
      <c r="N6" s="427" t="s">
        <v>81</v>
      </c>
      <c r="O6" s="427" t="s">
        <v>82</v>
      </c>
      <c r="P6" s="427" t="s">
        <v>1315</v>
      </c>
      <c r="Q6" s="428" t="s">
        <v>648</v>
      </c>
    </row>
    <row r="7" spans="1:17" s="17" customFormat="1" ht="409.5" customHeight="1">
      <c r="A7" s="387" t="s">
        <v>79</v>
      </c>
      <c r="B7" s="394" t="s">
        <v>1316</v>
      </c>
      <c r="C7" s="394" t="s">
        <v>72</v>
      </c>
      <c r="D7" s="395" t="s">
        <v>1318</v>
      </c>
      <c r="E7" s="396" t="s">
        <v>1313</v>
      </c>
      <c r="F7" s="396" t="s">
        <v>1314</v>
      </c>
      <c r="G7" s="397"/>
      <c r="H7" s="398">
        <v>45880</v>
      </c>
      <c r="I7" s="398"/>
      <c r="J7" s="397"/>
      <c r="K7" s="397"/>
      <c r="L7" s="399" t="s">
        <v>1321</v>
      </c>
      <c r="M7" s="399"/>
      <c r="N7" s="399" t="s">
        <v>81</v>
      </c>
      <c r="O7" s="399" t="s">
        <v>82</v>
      </c>
      <c r="P7" s="399" t="s">
        <v>1317</v>
      </c>
      <c r="Q7" s="393" t="s">
        <v>648</v>
      </c>
    </row>
    <row r="8" spans="1:17" s="17" customFormat="1" ht="385.5" customHeight="1">
      <c r="A8" s="421" t="s">
        <v>668</v>
      </c>
      <c r="B8" s="422" t="s">
        <v>666</v>
      </c>
      <c r="C8" s="422" t="s">
        <v>50</v>
      </c>
      <c r="D8" s="423" t="s">
        <v>942</v>
      </c>
      <c r="E8" s="424" t="s">
        <v>943</v>
      </c>
      <c r="F8" s="424" t="s">
        <v>944</v>
      </c>
      <c r="G8" s="429" t="s">
        <v>50</v>
      </c>
      <c r="H8" s="426">
        <v>45658</v>
      </c>
      <c r="I8" s="426">
        <v>46022</v>
      </c>
      <c r="J8" s="425" t="s">
        <v>51</v>
      </c>
      <c r="K8" s="425" t="s">
        <v>50</v>
      </c>
      <c r="L8" s="422"/>
      <c r="M8" s="427"/>
      <c r="N8" s="427"/>
      <c r="O8" s="427" t="s">
        <v>667</v>
      </c>
      <c r="P8" s="427"/>
      <c r="Q8" s="428" t="s">
        <v>669</v>
      </c>
    </row>
    <row r="9" spans="1:17" s="17" customFormat="1" ht="118.5" customHeight="1">
      <c r="A9" s="387" t="s">
        <v>104</v>
      </c>
      <c r="B9" s="394" t="s">
        <v>614</v>
      </c>
      <c r="C9" s="394" t="s">
        <v>72</v>
      </c>
      <c r="D9" s="399" t="s">
        <v>615</v>
      </c>
      <c r="E9" s="396" t="s">
        <v>953</v>
      </c>
      <c r="F9" s="396" t="s">
        <v>954</v>
      </c>
      <c r="G9" s="397"/>
      <c r="H9" s="398">
        <v>45528</v>
      </c>
      <c r="I9" s="398"/>
      <c r="J9" s="397" t="s">
        <v>50</v>
      </c>
      <c r="K9" s="397" t="s">
        <v>52</v>
      </c>
      <c r="L9" s="399"/>
      <c r="M9" s="399"/>
      <c r="N9" s="399"/>
      <c r="O9" s="399" t="s">
        <v>106</v>
      </c>
      <c r="P9" s="399" t="s">
        <v>965</v>
      </c>
      <c r="Q9" s="401" t="s">
        <v>613</v>
      </c>
    </row>
    <row r="10" spans="1:17" s="17" customFormat="1" ht="118.5" customHeight="1">
      <c r="A10" s="421" t="s">
        <v>104</v>
      </c>
      <c r="B10" s="422" t="s">
        <v>614</v>
      </c>
      <c r="C10" s="422" t="s">
        <v>72</v>
      </c>
      <c r="D10" s="427" t="s">
        <v>615</v>
      </c>
      <c r="E10" s="424" t="s">
        <v>955</v>
      </c>
      <c r="F10" s="424" t="s">
        <v>956</v>
      </c>
      <c r="G10" s="425"/>
      <c r="H10" s="426">
        <v>45528</v>
      </c>
      <c r="I10" s="426"/>
      <c r="J10" s="425" t="s">
        <v>50</v>
      </c>
      <c r="K10" s="425" t="s">
        <v>52</v>
      </c>
      <c r="L10" s="427"/>
      <c r="M10" s="427"/>
      <c r="N10" s="427"/>
      <c r="O10" s="427" t="s">
        <v>106</v>
      </c>
      <c r="P10" s="427" t="s">
        <v>965</v>
      </c>
      <c r="Q10" s="430" t="s">
        <v>613</v>
      </c>
    </row>
    <row r="11" spans="1:17" s="17" customFormat="1" ht="118.5" customHeight="1">
      <c r="A11" s="387" t="s">
        <v>104</v>
      </c>
      <c r="B11" s="394" t="s">
        <v>614</v>
      </c>
      <c r="C11" s="394" t="s">
        <v>72</v>
      </c>
      <c r="D11" s="399" t="s">
        <v>615</v>
      </c>
      <c r="E11" s="396" t="s">
        <v>957</v>
      </c>
      <c r="F11" s="396" t="s">
        <v>958</v>
      </c>
      <c r="G11" s="397"/>
      <c r="H11" s="398">
        <v>45528</v>
      </c>
      <c r="I11" s="398"/>
      <c r="J11" s="397" t="s">
        <v>50</v>
      </c>
      <c r="K11" s="397" t="s">
        <v>52</v>
      </c>
      <c r="L11" s="399"/>
      <c r="M11" s="399"/>
      <c r="N11" s="399"/>
      <c r="O11" s="399" t="s">
        <v>106</v>
      </c>
      <c r="P11" s="399" t="s">
        <v>965</v>
      </c>
      <c r="Q11" s="401" t="s">
        <v>613</v>
      </c>
    </row>
    <row r="12" spans="1:17" s="17" customFormat="1" ht="118.5" customHeight="1">
      <c r="A12" s="421" t="s">
        <v>104</v>
      </c>
      <c r="B12" s="422" t="s">
        <v>616</v>
      </c>
      <c r="C12" s="422" t="s">
        <v>72</v>
      </c>
      <c r="D12" s="427" t="s">
        <v>615</v>
      </c>
      <c r="E12" s="424" t="s">
        <v>959</v>
      </c>
      <c r="F12" s="424" t="s">
        <v>960</v>
      </c>
      <c r="G12" s="425"/>
      <c r="H12" s="426">
        <v>45528</v>
      </c>
      <c r="I12" s="426"/>
      <c r="J12" s="425" t="s">
        <v>50</v>
      </c>
      <c r="K12" s="425" t="s">
        <v>52</v>
      </c>
      <c r="L12" s="427"/>
      <c r="M12" s="427"/>
      <c r="N12" s="427"/>
      <c r="O12" s="427" t="s">
        <v>106</v>
      </c>
      <c r="P12" s="427" t="s">
        <v>965</v>
      </c>
      <c r="Q12" s="430" t="s">
        <v>613</v>
      </c>
    </row>
    <row r="13" spans="1:17" s="17" customFormat="1" ht="118.5" customHeight="1">
      <c r="A13" s="387" t="s">
        <v>104</v>
      </c>
      <c r="B13" s="394" t="s">
        <v>616</v>
      </c>
      <c r="C13" s="394" t="s">
        <v>72</v>
      </c>
      <c r="D13" s="399" t="s">
        <v>615</v>
      </c>
      <c r="E13" s="396" t="s">
        <v>961</v>
      </c>
      <c r="F13" s="396" t="s">
        <v>962</v>
      </c>
      <c r="G13" s="397"/>
      <c r="H13" s="398">
        <v>45528</v>
      </c>
      <c r="I13" s="398"/>
      <c r="J13" s="397" t="s">
        <v>50</v>
      </c>
      <c r="K13" s="397" t="s">
        <v>52</v>
      </c>
      <c r="L13" s="399"/>
      <c r="M13" s="399"/>
      <c r="N13" s="399"/>
      <c r="O13" s="399" t="s">
        <v>106</v>
      </c>
      <c r="P13" s="399" t="s">
        <v>965</v>
      </c>
      <c r="Q13" s="401" t="s">
        <v>613</v>
      </c>
    </row>
    <row r="14" spans="1:17" s="17" customFormat="1" ht="118.5" customHeight="1">
      <c r="A14" s="421" t="s">
        <v>104</v>
      </c>
      <c r="B14" s="422" t="s">
        <v>616</v>
      </c>
      <c r="C14" s="422" t="s">
        <v>72</v>
      </c>
      <c r="D14" s="427" t="s">
        <v>615</v>
      </c>
      <c r="E14" s="424" t="s">
        <v>963</v>
      </c>
      <c r="F14" s="424" t="s">
        <v>964</v>
      </c>
      <c r="G14" s="425"/>
      <c r="H14" s="426">
        <v>45528</v>
      </c>
      <c r="I14" s="426"/>
      <c r="J14" s="425" t="s">
        <v>50</v>
      </c>
      <c r="K14" s="425" t="s">
        <v>52</v>
      </c>
      <c r="L14" s="427"/>
      <c r="M14" s="427"/>
      <c r="N14" s="427"/>
      <c r="O14" s="427" t="s">
        <v>106</v>
      </c>
      <c r="P14" s="427" t="s">
        <v>965</v>
      </c>
      <c r="Q14" s="430" t="s">
        <v>613</v>
      </c>
    </row>
    <row r="15" spans="1:17" s="17" customFormat="1" ht="107.25" customHeight="1">
      <c r="A15" s="387" t="s">
        <v>104</v>
      </c>
      <c r="B15" s="394" t="s">
        <v>617</v>
      </c>
      <c r="C15" s="394" t="s">
        <v>72</v>
      </c>
      <c r="D15" s="399" t="s">
        <v>615</v>
      </c>
      <c r="E15" s="396" t="s">
        <v>959</v>
      </c>
      <c r="F15" s="396" t="s">
        <v>960</v>
      </c>
      <c r="G15" s="397"/>
      <c r="H15" s="398">
        <v>45528</v>
      </c>
      <c r="I15" s="398"/>
      <c r="J15" s="397" t="s">
        <v>50</v>
      </c>
      <c r="K15" s="397" t="s">
        <v>52</v>
      </c>
      <c r="L15" s="399"/>
      <c r="M15" s="399"/>
      <c r="N15" s="399"/>
      <c r="O15" s="399" t="s">
        <v>106</v>
      </c>
      <c r="P15" s="399" t="s">
        <v>965</v>
      </c>
      <c r="Q15" s="401" t="s">
        <v>613</v>
      </c>
    </row>
    <row r="16" spans="1:17" s="17" customFormat="1" ht="101.25" customHeight="1">
      <c r="A16" s="421" t="s">
        <v>104</v>
      </c>
      <c r="B16" s="422" t="s">
        <v>617</v>
      </c>
      <c r="C16" s="422" t="s">
        <v>72</v>
      </c>
      <c r="D16" s="427" t="s">
        <v>615</v>
      </c>
      <c r="E16" s="424" t="s">
        <v>961</v>
      </c>
      <c r="F16" s="424" t="s">
        <v>962</v>
      </c>
      <c r="G16" s="425"/>
      <c r="H16" s="426">
        <v>45528</v>
      </c>
      <c r="I16" s="426"/>
      <c r="J16" s="425" t="s">
        <v>50</v>
      </c>
      <c r="K16" s="425" t="s">
        <v>52</v>
      </c>
      <c r="L16" s="427"/>
      <c r="M16" s="427"/>
      <c r="N16" s="427"/>
      <c r="O16" s="427" t="s">
        <v>106</v>
      </c>
      <c r="P16" s="427" t="s">
        <v>965</v>
      </c>
      <c r="Q16" s="430" t="s">
        <v>613</v>
      </c>
    </row>
    <row r="17" spans="1:17" s="17" customFormat="1" ht="98.25" customHeight="1">
      <c r="A17" s="387" t="s">
        <v>104</v>
      </c>
      <c r="B17" s="394" t="s">
        <v>617</v>
      </c>
      <c r="C17" s="394" t="s">
        <v>72</v>
      </c>
      <c r="D17" s="399" t="s">
        <v>615</v>
      </c>
      <c r="E17" s="396" t="s">
        <v>963</v>
      </c>
      <c r="F17" s="396" t="s">
        <v>964</v>
      </c>
      <c r="G17" s="397"/>
      <c r="H17" s="398">
        <v>45528</v>
      </c>
      <c r="I17" s="398"/>
      <c r="J17" s="397" t="s">
        <v>50</v>
      </c>
      <c r="K17" s="397" t="s">
        <v>52</v>
      </c>
      <c r="L17" s="399"/>
      <c r="M17" s="399"/>
      <c r="N17" s="399"/>
      <c r="O17" s="399" t="s">
        <v>106</v>
      </c>
      <c r="P17" s="399" t="s">
        <v>965</v>
      </c>
      <c r="Q17" s="401" t="s">
        <v>613</v>
      </c>
    </row>
    <row r="18" spans="1:17" s="17" customFormat="1" ht="281.25" customHeight="1">
      <c r="A18" s="421" t="s">
        <v>104</v>
      </c>
      <c r="B18" s="422" t="s">
        <v>618</v>
      </c>
      <c r="C18" s="422" t="s">
        <v>112</v>
      </c>
      <c r="D18" s="427" t="s">
        <v>619</v>
      </c>
      <c r="E18" s="424">
        <v>39.21</v>
      </c>
      <c r="F18" s="424">
        <v>48.23</v>
      </c>
      <c r="G18" s="425"/>
      <c r="H18" s="426">
        <v>45528</v>
      </c>
      <c r="I18" s="426"/>
      <c r="J18" s="425" t="s">
        <v>50</v>
      </c>
      <c r="K18" s="425" t="s">
        <v>52</v>
      </c>
      <c r="L18" s="427"/>
      <c r="M18" s="427"/>
      <c r="N18" s="427"/>
      <c r="O18" s="427" t="s">
        <v>106</v>
      </c>
      <c r="P18" s="427" t="s">
        <v>966</v>
      </c>
      <c r="Q18" s="430" t="s">
        <v>613</v>
      </c>
    </row>
    <row r="19" spans="1:17" s="17" customFormat="1" ht="408.75" customHeight="1">
      <c r="A19" s="387" t="s">
        <v>542</v>
      </c>
      <c r="B19" s="394" t="s">
        <v>1111</v>
      </c>
      <c r="C19" s="394" t="s">
        <v>72</v>
      </c>
      <c r="D19" s="394" t="s">
        <v>883</v>
      </c>
      <c r="E19" s="402" t="s">
        <v>980</v>
      </c>
      <c r="F19" s="402" t="s">
        <v>981</v>
      </c>
      <c r="G19" s="394" t="s">
        <v>737</v>
      </c>
      <c r="H19" s="403">
        <v>45748</v>
      </c>
      <c r="I19" s="403">
        <v>45991</v>
      </c>
      <c r="J19" s="394" t="s">
        <v>51</v>
      </c>
      <c r="K19" s="394" t="s">
        <v>884</v>
      </c>
      <c r="L19" s="400" t="s">
        <v>1112</v>
      </c>
      <c r="M19" s="394" t="s">
        <v>885</v>
      </c>
      <c r="N19" s="394"/>
      <c r="O19" s="394" t="s">
        <v>747</v>
      </c>
      <c r="P19" s="394" t="s">
        <v>1113</v>
      </c>
      <c r="Q19" s="393" t="s">
        <v>543</v>
      </c>
    </row>
    <row r="20" spans="1:17" s="17" customFormat="1" ht="336" customHeight="1">
      <c r="A20" s="421" t="s">
        <v>542</v>
      </c>
      <c r="B20" s="422" t="s">
        <v>1114</v>
      </c>
      <c r="C20" s="422" t="s">
        <v>72</v>
      </c>
      <c r="D20" s="422" t="s">
        <v>886</v>
      </c>
      <c r="E20" s="431" t="s">
        <v>982</v>
      </c>
      <c r="F20" s="431" t="s">
        <v>983</v>
      </c>
      <c r="G20" s="422" t="s">
        <v>737</v>
      </c>
      <c r="H20" s="432">
        <v>45748</v>
      </c>
      <c r="I20" s="432">
        <v>45991</v>
      </c>
      <c r="J20" s="422" t="s">
        <v>51</v>
      </c>
      <c r="K20" s="422" t="s">
        <v>884</v>
      </c>
      <c r="L20" s="429" t="s">
        <v>1112</v>
      </c>
      <c r="M20" s="422" t="s">
        <v>885</v>
      </c>
      <c r="N20" s="422"/>
      <c r="O20" s="422" t="s">
        <v>1115</v>
      </c>
      <c r="P20" s="422" t="s">
        <v>1116</v>
      </c>
      <c r="Q20" s="428" t="s">
        <v>543</v>
      </c>
    </row>
    <row r="21" spans="1:17" s="17" customFormat="1" ht="255">
      <c r="A21" s="387" t="s">
        <v>542</v>
      </c>
      <c r="B21" s="394" t="s">
        <v>1117</v>
      </c>
      <c r="C21" s="394" t="s">
        <v>72</v>
      </c>
      <c r="D21" s="394" t="s">
        <v>887</v>
      </c>
      <c r="E21" s="402" t="s">
        <v>984</v>
      </c>
      <c r="F21" s="402" t="s">
        <v>985</v>
      </c>
      <c r="G21" s="394" t="s">
        <v>737</v>
      </c>
      <c r="H21" s="403">
        <v>45748</v>
      </c>
      <c r="I21" s="403">
        <v>45991</v>
      </c>
      <c r="J21" s="394" t="s">
        <v>51</v>
      </c>
      <c r="K21" s="394" t="s">
        <v>884</v>
      </c>
      <c r="L21" s="400" t="s">
        <v>1112</v>
      </c>
      <c r="M21" s="394" t="s">
        <v>885</v>
      </c>
      <c r="N21" s="394"/>
      <c r="O21" s="394" t="s">
        <v>748</v>
      </c>
      <c r="P21" s="394" t="s">
        <v>1118</v>
      </c>
      <c r="Q21" s="393" t="s">
        <v>543</v>
      </c>
    </row>
    <row r="22" spans="1:17" s="17" customFormat="1" ht="408.75" customHeight="1">
      <c r="A22" s="421" t="s">
        <v>542</v>
      </c>
      <c r="B22" s="422" t="s">
        <v>1119</v>
      </c>
      <c r="C22" s="422" t="s">
        <v>72</v>
      </c>
      <c r="D22" s="422" t="s">
        <v>887</v>
      </c>
      <c r="E22" s="431" t="s">
        <v>984</v>
      </c>
      <c r="F22" s="431" t="s">
        <v>985</v>
      </c>
      <c r="G22" s="422" t="s">
        <v>737</v>
      </c>
      <c r="H22" s="432">
        <v>45748</v>
      </c>
      <c r="I22" s="432">
        <v>45991</v>
      </c>
      <c r="J22" s="422" t="s">
        <v>51</v>
      </c>
      <c r="K22" s="422" t="s">
        <v>884</v>
      </c>
      <c r="L22" s="429" t="s">
        <v>1112</v>
      </c>
      <c r="M22" s="422" t="s">
        <v>885</v>
      </c>
      <c r="N22" s="422"/>
      <c r="O22" s="422" t="s">
        <v>749</v>
      </c>
      <c r="P22" s="422" t="s">
        <v>1120</v>
      </c>
      <c r="Q22" s="428" t="s">
        <v>543</v>
      </c>
    </row>
    <row r="23" spans="1:17" s="17" customFormat="1" ht="390">
      <c r="A23" s="387" t="s">
        <v>542</v>
      </c>
      <c r="B23" s="394" t="s">
        <v>1121</v>
      </c>
      <c r="C23" s="394" t="s">
        <v>72</v>
      </c>
      <c r="D23" s="394" t="s">
        <v>888</v>
      </c>
      <c r="E23" s="402" t="s">
        <v>986</v>
      </c>
      <c r="F23" s="402" t="s">
        <v>987</v>
      </c>
      <c r="G23" s="394" t="s">
        <v>889</v>
      </c>
      <c r="H23" s="403">
        <v>45748</v>
      </c>
      <c r="I23" s="403">
        <v>45991</v>
      </c>
      <c r="J23" s="394" t="s">
        <v>51</v>
      </c>
      <c r="K23" s="394" t="s">
        <v>884</v>
      </c>
      <c r="L23" s="400"/>
      <c r="M23" s="394" t="s">
        <v>890</v>
      </c>
      <c r="N23" s="394"/>
      <c r="O23" s="394"/>
      <c r="P23" s="394" t="s">
        <v>1122</v>
      </c>
      <c r="Q23" s="393" t="s">
        <v>543</v>
      </c>
    </row>
    <row r="24" spans="1:17" s="17" customFormat="1" ht="409.5" customHeight="1">
      <c r="A24" s="421" t="s">
        <v>542</v>
      </c>
      <c r="B24" s="422" t="s">
        <v>891</v>
      </c>
      <c r="C24" s="422" t="s">
        <v>72</v>
      </c>
      <c r="D24" s="433" t="s">
        <v>1123</v>
      </c>
      <c r="E24" s="431" t="s">
        <v>945</v>
      </c>
      <c r="F24" s="431" t="s">
        <v>946</v>
      </c>
      <c r="G24" s="422"/>
      <c r="H24" s="432">
        <v>45748</v>
      </c>
      <c r="I24" s="432"/>
      <c r="J24" s="422" t="s">
        <v>51</v>
      </c>
      <c r="K24" s="422" t="s">
        <v>884</v>
      </c>
      <c r="L24" s="429"/>
      <c r="M24" s="422" t="s">
        <v>892</v>
      </c>
      <c r="N24" s="422"/>
      <c r="O24" s="422"/>
      <c r="P24" s="422" t="s">
        <v>630</v>
      </c>
      <c r="Q24" s="428" t="s">
        <v>543</v>
      </c>
    </row>
    <row r="25" spans="1:17" s="17" customFormat="1" ht="186" customHeight="1">
      <c r="A25" s="387" t="s">
        <v>1343</v>
      </c>
      <c r="B25" s="394" t="s">
        <v>632</v>
      </c>
      <c r="C25" s="394" t="s">
        <v>72</v>
      </c>
      <c r="D25" s="399" t="s">
        <v>1342</v>
      </c>
      <c r="E25" s="396">
        <v>15</v>
      </c>
      <c r="F25" s="396">
        <f>E25*1.23</f>
        <v>18.45</v>
      </c>
      <c r="G25" s="397" t="s">
        <v>633</v>
      </c>
      <c r="H25" s="398">
        <v>45528</v>
      </c>
      <c r="I25" s="398">
        <v>48579</v>
      </c>
      <c r="J25" s="397" t="s">
        <v>51</v>
      </c>
      <c r="K25" s="397" t="s">
        <v>50</v>
      </c>
      <c r="L25" s="399" t="s">
        <v>1339</v>
      </c>
      <c r="M25" s="399" t="s">
        <v>635</v>
      </c>
      <c r="N25" s="406"/>
      <c r="O25" s="399" t="s">
        <v>1340</v>
      </c>
      <c r="P25" s="394" t="s">
        <v>636</v>
      </c>
      <c r="Q25" s="393" t="s">
        <v>1341</v>
      </c>
    </row>
    <row r="26" spans="1:17" s="17" customFormat="1" ht="121.5" customHeight="1">
      <c r="A26" s="421" t="s">
        <v>1343</v>
      </c>
      <c r="B26" s="422" t="s">
        <v>637</v>
      </c>
      <c r="C26" s="422" t="s">
        <v>72</v>
      </c>
      <c r="D26" s="427" t="s">
        <v>1344</v>
      </c>
      <c r="E26" s="424">
        <v>15</v>
      </c>
      <c r="F26" s="424">
        <f>E26*1.23</f>
        <v>18.45</v>
      </c>
      <c r="G26" s="434"/>
      <c r="H26" s="426">
        <v>45664</v>
      </c>
      <c r="I26" s="426">
        <v>46752</v>
      </c>
      <c r="J26" s="425" t="s">
        <v>51</v>
      </c>
      <c r="K26" s="425" t="s">
        <v>59</v>
      </c>
      <c r="L26" s="427" t="s">
        <v>1345</v>
      </c>
      <c r="M26" s="427" t="s">
        <v>635</v>
      </c>
      <c r="N26" s="435"/>
      <c r="O26" s="427" t="s">
        <v>1340</v>
      </c>
      <c r="P26" s="422" t="s">
        <v>636</v>
      </c>
      <c r="Q26" s="428" t="s">
        <v>1341</v>
      </c>
    </row>
    <row r="27" spans="1:17" s="17" customFormat="1" ht="152.25" customHeight="1">
      <c r="A27" s="387" t="s">
        <v>1343</v>
      </c>
      <c r="B27" s="394" t="s">
        <v>80</v>
      </c>
      <c r="C27" s="394" t="s">
        <v>72</v>
      </c>
      <c r="D27" s="397" t="s">
        <v>1346</v>
      </c>
      <c r="E27" s="396">
        <v>15</v>
      </c>
      <c r="F27" s="396">
        <f>E27*1.23</f>
        <v>18.45</v>
      </c>
      <c r="G27" s="397"/>
      <c r="H27" s="398">
        <v>45664</v>
      </c>
      <c r="I27" s="398">
        <v>46022</v>
      </c>
      <c r="J27" s="397" t="s">
        <v>51</v>
      </c>
      <c r="K27" s="397" t="s">
        <v>59</v>
      </c>
      <c r="L27" s="399" t="s">
        <v>634</v>
      </c>
      <c r="M27" s="399" t="s">
        <v>635</v>
      </c>
      <c r="N27" s="399"/>
      <c r="O27" s="399" t="s">
        <v>1340</v>
      </c>
      <c r="P27" s="394" t="s">
        <v>636</v>
      </c>
      <c r="Q27" s="393" t="s">
        <v>1341</v>
      </c>
    </row>
    <row r="28" spans="1:17" s="17" customFormat="1" ht="409.5" customHeight="1">
      <c r="A28" s="421" t="s">
        <v>631</v>
      </c>
      <c r="B28" s="425" t="s">
        <v>1347</v>
      </c>
      <c r="C28" s="422" t="s">
        <v>72</v>
      </c>
      <c r="D28" s="425" t="s">
        <v>1348</v>
      </c>
      <c r="E28" s="424">
        <v>120</v>
      </c>
      <c r="F28" s="424">
        <f>E28*1.23</f>
        <v>147.6</v>
      </c>
      <c r="G28" s="425"/>
      <c r="H28" s="426">
        <v>45664</v>
      </c>
      <c r="I28" s="426">
        <v>55153</v>
      </c>
      <c r="J28" s="425" t="s">
        <v>51</v>
      </c>
      <c r="K28" s="425" t="s">
        <v>59</v>
      </c>
      <c r="L28" s="425" t="s">
        <v>53</v>
      </c>
      <c r="M28" s="427"/>
      <c r="N28" s="427"/>
      <c r="O28" s="427" t="s">
        <v>1340</v>
      </c>
      <c r="P28" s="422" t="s">
        <v>636</v>
      </c>
      <c r="Q28" s="428" t="s">
        <v>1341</v>
      </c>
    </row>
    <row r="29" spans="1:17" s="17" customFormat="1" ht="230.25" customHeight="1">
      <c r="A29" s="407" t="s">
        <v>599</v>
      </c>
      <c r="B29" s="404" t="s">
        <v>85</v>
      </c>
      <c r="C29" s="404" t="s">
        <v>72</v>
      </c>
      <c r="D29" s="404" t="s">
        <v>947</v>
      </c>
      <c r="E29" s="408">
        <v>50</v>
      </c>
      <c r="F29" s="409">
        <v>61.5</v>
      </c>
      <c r="G29" s="408"/>
      <c r="H29" s="410">
        <v>45658</v>
      </c>
      <c r="I29" s="410">
        <v>46022</v>
      </c>
      <c r="J29" s="408" t="s">
        <v>51</v>
      </c>
      <c r="K29" s="404" t="s">
        <v>59</v>
      </c>
      <c r="L29" s="404" t="s">
        <v>53</v>
      </c>
      <c r="M29" s="411" t="s">
        <v>53</v>
      </c>
      <c r="N29" s="404" t="s">
        <v>53</v>
      </c>
      <c r="O29" s="404" t="s">
        <v>750</v>
      </c>
      <c r="P29" s="408"/>
      <c r="Q29" s="405" t="s">
        <v>600</v>
      </c>
    </row>
    <row r="30" spans="1:17" s="17" customFormat="1" ht="230.25" customHeight="1">
      <c r="A30" s="421" t="s">
        <v>601</v>
      </c>
      <c r="B30" s="436" t="s">
        <v>1263</v>
      </c>
      <c r="C30" s="436" t="s">
        <v>72</v>
      </c>
      <c r="D30" s="437" t="s">
        <v>1264</v>
      </c>
      <c r="E30" s="438">
        <v>34.9</v>
      </c>
      <c r="F30" s="438">
        <v>42.927</v>
      </c>
      <c r="G30" s="429" t="s">
        <v>177</v>
      </c>
      <c r="H30" s="439">
        <v>45839</v>
      </c>
      <c r="I30" s="439"/>
      <c r="J30" s="429" t="s">
        <v>50</v>
      </c>
      <c r="K30" s="429" t="s">
        <v>186</v>
      </c>
      <c r="L30" s="440" t="s">
        <v>879</v>
      </c>
      <c r="M30" s="441" t="s">
        <v>53</v>
      </c>
      <c r="N30" s="441" t="s">
        <v>177</v>
      </c>
      <c r="O30" s="442" t="s">
        <v>880</v>
      </c>
      <c r="P30" s="422" t="s">
        <v>882</v>
      </c>
      <c r="Q30" s="428" t="s">
        <v>602</v>
      </c>
    </row>
    <row r="31" spans="1:17" s="17" customFormat="1" ht="230.25" customHeight="1">
      <c r="A31" s="387" t="s">
        <v>601</v>
      </c>
      <c r="B31" s="412" t="s">
        <v>1372</v>
      </c>
      <c r="C31" s="412" t="s">
        <v>72</v>
      </c>
      <c r="D31" s="413" t="s">
        <v>1373</v>
      </c>
      <c r="E31" s="414">
        <v>24.9</v>
      </c>
      <c r="F31" s="414">
        <v>30.626999999999999</v>
      </c>
      <c r="G31" s="400" t="s">
        <v>177</v>
      </c>
      <c r="H31" s="415">
        <v>45923</v>
      </c>
      <c r="I31" s="415"/>
      <c r="J31" s="400" t="s">
        <v>51</v>
      </c>
      <c r="K31" s="400" t="s">
        <v>52</v>
      </c>
      <c r="L31" s="416" t="s">
        <v>737</v>
      </c>
      <c r="M31" s="417" t="s">
        <v>53</v>
      </c>
      <c r="N31" s="417" t="s">
        <v>177</v>
      </c>
      <c r="O31" s="418" t="s">
        <v>880</v>
      </c>
      <c r="P31" s="394" t="s">
        <v>1374</v>
      </c>
      <c r="Q31" s="393" t="s">
        <v>602</v>
      </c>
    </row>
    <row r="32" spans="1:17" s="17" customFormat="1" ht="409.5" customHeight="1">
      <c r="A32" s="421" t="s">
        <v>601</v>
      </c>
      <c r="B32" s="436" t="s">
        <v>1375</v>
      </c>
      <c r="C32" s="436" t="s">
        <v>72</v>
      </c>
      <c r="D32" s="437" t="s">
        <v>1373</v>
      </c>
      <c r="E32" s="438">
        <v>34.9</v>
      </c>
      <c r="F32" s="438">
        <v>42.927</v>
      </c>
      <c r="G32" s="429" t="s">
        <v>177</v>
      </c>
      <c r="H32" s="439">
        <v>45923</v>
      </c>
      <c r="I32" s="439"/>
      <c r="J32" s="429" t="s">
        <v>51</v>
      </c>
      <c r="K32" s="429" t="s">
        <v>52</v>
      </c>
      <c r="L32" s="440" t="s">
        <v>737</v>
      </c>
      <c r="M32" s="441" t="s">
        <v>53</v>
      </c>
      <c r="N32" s="441" t="s">
        <v>177</v>
      </c>
      <c r="O32" s="442" t="s">
        <v>880</v>
      </c>
      <c r="P32" s="443" t="s">
        <v>1376</v>
      </c>
      <c r="Q32" s="428" t="s">
        <v>602</v>
      </c>
    </row>
    <row r="33" spans="1:17" s="17" customFormat="1" ht="343.5" customHeight="1">
      <c r="A33" s="387" t="s">
        <v>601</v>
      </c>
      <c r="B33" s="412" t="s">
        <v>1377</v>
      </c>
      <c r="C33" s="412" t="s">
        <v>72</v>
      </c>
      <c r="D33" s="413" t="s">
        <v>1373</v>
      </c>
      <c r="E33" s="414">
        <v>49.9</v>
      </c>
      <c r="F33" s="414">
        <v>61.376999999999995</v>
      </c>
      <c r="G33" s="400" t="s">
        <v>177</v>
      </c>
      <c r="H33" s="415">
        <v>45923</v>
      </c>
      <c r="I33" s="415"/>
      <c r="J33" s="400" t="s">
        <v>51</v>
      </c>
      <c r="K33" s="400" t="s">
        <v>52</v>
      </c>
      <c r="L33" s="416" t="s">
        <v>737</v>
      </c>
      <c r="M33" s="417" t="s">
        <v>53</v>
      </c>
      <c r="N33" s="417" t="s">
        <v>177</v>
      </c>
      <c r="O33" s="418" t="s">
        <v>880</v>
      </c>
      <c r="P33" s="394" t="s">
        <v>1378</v>
      </c>
      <c r="Q33" s="393" t="s">
        <v>602</v>
      </c>
    </row>
    <row r="34" spans="1:17" s="17" customFormat="1" ht="238.5" customHeight="1">
      <c r="A34" s="421" t="s">
        <v>601</v>
      </c>
      <c r="B34" s="436" t="s">
        <v>638</v>
      </c>
      <c r="C34" s="436" t="s">
        <v>72</v>
      </c>
      <c r="D34" s="437" t="s">
        <v>645</v>
      </c>
      <c r="E34" s="438">
        <v>35</v>
      </c>
      <c r="F34" s="438">
        <v>43.05</v>
      </c>
      <c r="G34" s="429" t="s">
        <v>177</v>
      </c>
      <c r="H34" s="439">
        <v>45528</v>
      </c>
      <c r="I34" s="439"/>
      <c r="J34" s="429" t="s">
        <v>51</v>
      </c>
      <c r="K34" s="429" t="s">
        <v>186</v>
      </c>
      <c r="L34" s="440" t="s">
        <v>879</v>
      </c>
      <c r="M34" s="441" t="s">
        <v>53</v>
      </c>
      <c r="N34" s="441" t="s">
        <v>177</v>
      </c>
      <c r="O34" s="442" t="s">
        <v>881</v>
      </c>
      <c r="P34" s="422" t="s">
        <v>639</v>
      </c>
      <c r="Q34" s="428" t="s">
        <v>602</v>
      </c>
    </row>
    <row r="35" spans="1:17" s="17" customFormat="1" ht="30">
      <c r="A35" s="387" t="s">
        <v>620</v>
      </c>
      <c r="B35" s="394" t="s">
        <v>294</v>
      </c>
      <c r="C35" s="394" t="s">
        <v>72</v>
      </c>
      <c r="D35" s="399" t="s">
        <v>622</v>
      </c>
      <c r="E35" s="396">
        <v>33</v>
      </c>
      <c r="F35" s="396">
        <f>E35*1.23</f>
        <v>40.589999999999996</v>
      </c>
      <c r="G35" s="397" t="s">
        <v>53</v>
      </c>
      <c r="H35" s="398">
        <v>45658</v>
      </c>
      <c r="I35" s="398">
        <v>46022</v>
      </c>
      <c r="J35" s="397" t="s">
        <v>51</v>
      </c>
      <c r="K35" s="397" t="s">
        <v>351</v>
      </c>
      <c r="L35" s="399" t="s">
        <v>53</v>
      </c>
      <c r="M35" s="399" t="s">
        <v>53</v>
      </c>
      <c r="N35" s="399" t="s">
        <v>53</v>
      </c>
      <c r="O35" s="399" t="s">
        <v>623</v>
      </c>
      <c r="P35" s="399" t="s">
        <v>53</v>
      </c>
      <c r="Q35" s="401" t="s">
        <v>621</v>
      </c>
    </row>
    <row r="36" spans="1:17" s="17" customFormat="1" ht="30">
      <c r="A36" s="421" t="s">
        <v>620</v>
      </c>
      <c r="B36" s="422" t="s">
        <v>294</v>
      </c>
      <c r="C36" s="422" t="s">
        <v>72</v>
      </c>
      <c r="D36" s="427" t="s">
        <v>622</v>
      </c>
      <c r="E36" s="424">
        <v>33</v>
      </c>
      <c r="F36" s="424">
        <f>E36*1.23</f>
        <v>40.589999999999996</v>
      </c>
      <c r="G36" s="425" t="s">
        <v>53</v>
      </c>
      <c r="H36" s="426">
        <v>44825</v>
      </c>
      <c r="I36" s="426"/>
      <c r="J36" s="425" t="s">
        <v>51</v>
      </c>
      <c r="K36" s="425" t="s">
        <v>351</v>
      </c>
      <c r="L36" s="425" t="s">
        <v>53</v>
      </c>
      <c r="M36" s="427" t="s">
        <v>53</v>
      </c>
      <c r="N36" s="427" t="s">
        <v>53</v>
      </c>
      <c r="O36" s="427" t="s">
        <v>623</v>
      </c>
      <c r="P36" s="427" t="s">
        <v>53</v>
      </c>
      <c r="Q36" s="430" t="s">
        <v>624</v>
      </c>
    </row>
    <row r="37" spans="1:17" s="17" customFormat="1" ht="30">
      <c r="A37" s="387" t="s">
        <v>1067</v>
      </c>
      <c r="B37" s="394" t="s">
        <v>1068</v>
      </c>
      <c r="C37" s="394" t="s">
        <v>50</v>
      </c>
      <c r="D37" s="399"/>
      <c r="E37" s="396" t="s">
        <v>1074</v>
      </c>
      <c r="F37" s="396" t="s">
        <v>1075</v>
      </c>
      <c r="G37" s="397" t="s">
        <v>1069</v>
      </c>
      <c r="H37" s="398">
        <v>45748</v>
      </c>
      <c r="I37" s="398">
        <v>46113</v>
      </c>
      <c r="J37" s="397" t="s">
        <v>51</v>
      </c>
      <c r="K37" s="397" t="s">
        <v>52</v>
      </c>
      <c r="L37" s="397" t="s">
        <v>737</v>
      </c>
      <c r="M37" s="399" t="s">
        <v>1076</v>
      </c>
      <c r="N37" s="399" t="s">
        <v>737</v>
      </c>
      <c r="O37" s="399" t="s">
        <v>1071</v>
      </c>
      <c r="P37" s="399" t="s">
        <v>1072</v>
      </c>
      <c r="Q37" s="401" t="s">
        <v>1073</v>
      </c>
    </row>
    <row r="38" spans="1:17" s="17" customFormat="1" ht="149.25" customHeight="1">
      <c r="A38" s="421" t="s">
        <v>561</v>
      </c>
      <c r="B38" s="422" t="s">
        <v>625</v>
      </c>
      <c r="C38" s="422" t="s">
        <v>72</v>
      </c>
      <c r="D38" s="427" t="s">
        <v>626</v>
      </c>
      <c r="E38" s="424">
        <v>10</v>
      </c>
      <c r="F38" s="424">
        <f>+E38*1.23</f>
        <v>12.3</v>
      </c>
      <c r="G38" s="425"/>
      <c r="H38" s="426"/>
      <c r="I38" s="426"/>
      <c r="J38" s="425" t="s">
        <v>50</v>
      </c>
      <c r="K38" s="425" t="s">
        <v>59</v>
      </c>
      <c r="L38" s="425" t="s">
        <v>564</v>
      </c>
      <c r="M38" s="427"/>
      <c r="N38" s="427" t="s">
        <v>567</v>
      </c>
      <c r="O38" s="427"/>
      <c r="P38" s="427"/>
      <c r="Q38" s="430" t="s">
        <v>562</v>
      </c>
    </row>
    <row r="39" spans="1:17" s="17" customFormat="1" ht="112.5" customHeight="1">
      <c r="A39" s="387" t="s">
        <v>561</v>
      </c>
      <c r="B39" s="394" t="s">
        <v>627</v>
      </c>
      <c r="C39" s="394" t="s">
        <v>72</v>
      </c>
      <c r="D39" s="399" t="s">
        <v>628</v>
      </c>
      <c r="E39" s="396">
        <v>10</v>
      </c>
      <c r="F39" s="396">
        <f>+E39*1.23</f>
        <v>12.3</v>
      </c>
      <c r="G39" s="397"/>
      <c r="H39" s="398"/>
      <c r="I39" s="398"/>
      <c r="J39" s="397" t="s">
        <v>50</v>
      </c>
      <c r="K39" s="397" t="s">
        <v>59</v>
      </c>
      <c r="L39" s="397" t="s">
        <v>564</v>
      </c>
      <c r="M39" s="399"/>
      <c r="N39" s="399" t="s">
        <v>567</v>
      </c>
      <c r="O39" s="399"/>
      <c r="P39" s="399"/>
      <c r="Q39" s="401" t="s">
        <v>562</v>
      </c>
    </row>
    <row r="40" spans="1:17" s="17" customFormat="1" ht="259.5" customHeight="1">
      <c r="A40" s="421" t="s">
        <v>603</v>
      </c>
      <c r="B40" s="422" t="s">
        <v>605</v>
      </c>
      <c r="C40" s="422" t="s">
        <v>50</v>
      </c>
      <c r="D40" s="444" t="s">
        <v>969</v>
      </c>
      <c r="E40" s="445">
        <v>17</v>
      </c>
      <c r="F40" s="445">
        <v>20.91</v>
      </c>
      <c r="G40" s="425" t="s">
        <v>606</v>
      </c>
      <c r="H40" s="446">
        <v>45658</v>
      </c>
      <c r="I40" s="446">
        <v>46022</v>
      </c>
      <c r="J40" s="425" t="s">
        <v>73</v>
      </c>
      <c r="K40" s="422" t="s">
        <v>59</v>
      </c>
      <c r="L40" s="422" t="s">
        <v>869</v>
      </c>
      <c r="M40" s="447" t="s">
        <v>53</v>
      </c>
      <c r="N40" s="422" t="s">
        <v>53</v>
      </c>
      <c r="O40" s="422" t="s">
        <v>870</v>
      </c>
      <c r="P40" s="425" t="s">
        <v>53</v>
      </c>
      <c r="Q40" s="428" t="s">
        <v>604</v>
      </c>
    </row>
    <row r="41" spans="1:17" s="17" customFormat="1" ht="109.5" customHeight="1">
      <c r="A41" s="387" t="s">
        <v>609</v>
      </c>
      <c r="B41" s="394" t="s">
        <v>607</v>
      </c>
      <c r="C41" s="394" t="s">
        <v>50</v>
      </c>
      <c r="D41" s="394" t="s">
        <v>872</v>
      </c>
      <c r="E41" s="397"/>
      <c r="F41" s="420"/>
      <c r="G41" s="397" t="s">
        <v>608</v>
      </c>
      <c r="H41" s="391">
        <v>44927</v>
      </c>
      <c r="I41" s="391">
        <v>45657</v>
      </c>
      <c r="J41" s="397" t="s">
        <v>51</v>
      </c>
      <c r="K41" s="394" t="s">
        <v>52</v>
      </c>
      <c r="L41" s="394" t="s">
        <v>871</v>
      </c>
      <c r="M41" s="419" t="s">
        <v>53</v>
      </c>
      <c r="N41" s="394" t="s">
        <v>53</v>
      </c>
      <c r="O41" s="394"/>
      <c r="P41" s="397" t="s">
        <v>873</v>
      </c>
      <c r="Q41" s="393" t="s">
        <v>610</v>
      </c>
    </row>
    <row r="42" spans="1:17" s="17" customFormat="1" ht="252" customHeight="1">
      <c r="A42" s="448" t="s">
        <v>640</v>
      </c>
      <c r="B42" s="449" t="s">
        <v>642</v>
      </c>
      <c r="C42" s="449" t="s">
        <v>50</v>
      </c>
      <c r="D42" s="450" t="s">
        <v>644</v>
      </c>
      <c r="E42" s="451" t="str">
        <f>L42</f>
        <v>brak</v>
      </c>
      <c r="F42" s="451" t="str">
        <f>E42</f>
        <v>brak</v>
      </c>
      <c r="G42" s="450" t="s">
        <v>643</v>
      </c>
      <c r="H42" s="452">
        <v>45658</v>
      </c>
      <c r="I42" s="452">
        <v>46022</v>
      </c>
      <c r="J42" s="450" t="s">
        <v>51</v>
      </c>
      <c r="K42" s="450" t="s">
        <v>50</v>
      </c>
      <c r="L42" s="453" t="s">
        <v>53</v>
      </c>
      <c r="M42" s="453" t="str">
        <f>F42</f>
        <v>brak</v>
      </c>
      <c r="N42" s="453" t="str">
        <f>M42</f>
        <v>brak</v>
      </c>
      <c r="O42" s="453" t="str">
        <f>N42</f>
        <v>brak</v>
      </c>
      <c r="P42" s="453" t="s">
        <v>53</v>
      </c>
      <c r="Q42" s="454" t="s">
        <v>641</v>
      </c>
    </row>
    <row r="43" spans="1:17" s="17" customFormat="1" ht="16.5" thickBot="1">
      <c r="A43" s="380"/>
      <c r="B43" s="381"/>
      <c r="C43" s="381"/>
      <c r="D43" s="382"/>
      <c r="E43" s="383"/>
      <c r="F43" s="383"/>
      <c r="G43" s="384"/>
      <c r="H43" s="384"/>
      <c r="I43" s="385"/>
      <c r="J43" s="384"/>
      <c r="K43" s="384"/>
      <c r="L43" s="382"/>
      <c r="M43" s="383"/>
      <c r="N43" s="383"/>
      <c r="O43" s="383"/>
      <c r="P43" s="383"/>
      <c r="Q43" s="386"/>
    </row>
    <row r="44" spans="1:17" s="14" customFormat="1" ht="16.5" thickTop="1">
      <c r="A44" s="19"/>
      <c r="B44" s="77"/>
      <c r="C44" s="77"/>
      <c r="D44" s="78"/>
      <c r="E44" s="78"/>
      <c r="F44" s="78"/>
      <c r="G44" s="78"/>
      <c r="H44" s="78"/>
      <c r="I44" s="78"/>
      <c r="J44" s="78"/>
      <c r="K44" s="78"/>
      <c r="L44" s="78"/>
      <c r="M44" s="78"/>
      <c r="N44" s="78"/>
      <c r="O44" s="78"/>
      <c r="P44" s="78"/>
      <c r="Q44" s="19"/>
    </row>
    <row r="45" spans="1:17" s="14" customFormat="1">
      <c r="A45" s="19"/>
      <c r="B45" s="77"/>
      <c r="C45" s="77"/>
      <c r="D45" s="78"/>
      <c r="E45" s="78"/>
      <c r="F45" s="78"/>
      <c r="G45" s="78"/>
      <c r="H45" s="78"/>
      <c r="I45" s="78"/>
      <c r="J45" s="78"/>
      <c r="K45" s="78"/>
      <c r="L45" s="78"/>
      <c r="M45" s="78"/>
      <c r="N45" s="78"/>
      <c r="O45" s="78"/>
      <c r="P45" s="78"/>
      <c r="Q45" s="19"/>
    </row>
  </sheetData>
  <sheetProtection algorithmName="SHA-512" hashValue="RV0owYKHjJc1QhbwObnyDzoRxfEX4lqOTroCPVxZ70nigSwMzbrsdg2d4OrahFt3THqdVYttEhDzTPD7AQL5Yg==" saltValue="xQ+h96sgGzv6z7af2i3YLA==" spinCount="100000" sheet="1" objects="1" scenarios="1" selectLockedCells="1" sort="0" autoFilter="0" pivotTables="0"/>
  <protectedRanges>
    <protectedRange sqref="A4:Q42" name="Rozstęp29"/>
    <protectedRange sqref="A4:Q42" name="Rozstęp27"/>
    <protectedRange sqref="A5:Q42" name="Rozstęp25"/>
    <protectedRange sqref="A4:Q42" name="Rozstęp23"/>
    <protectedRange sqref="B4:Q42" name="Rozstęp21"/>
    <protectedRange sqref="A4:Q42" name="Rozstęp19"/>
    <protectedRange sqref="A4:Q42" name="Rozstęp17"/>
    <protectedRange sqref="A4:Q42" name="Rozstęp15"/>
    <protectedRange sqref="A5:Q42" name="Rozstęp13"/>
    <protectedRange sqref="A4:Q42" name="Rozstęp11"/>
    <protectedRange sqref="A4:Q42" name="Rozstęp8"/>
    <protectedRange sqref="A4:A5 B4:Q42 A8:A42" name="Rozstęp6"/>
    <protectedRange sqref="A39:Q42" name="Rozstęp4"/>
    <protectedRange sqref="A39:Q42" name="Rozstęp1"/>
    <protectedRange sqref="A39:Q42" name="Rozstęp2"/>
    <protectedRange sqref="A39:Q42" name="Rozstęp3"/>
    <protectedRange sqref="A4:A5 B4:Q42 A8:A42" name="Rozstęp5"/>
    <protectedRange sqref="A4:Q5" name="Rozstęp7"/>
    <protectedRange sqref="A4:Q42" name="Rozstęp9"/>
    <protectedRange sqref="A4:Q42" name="Rozstęp10"/>
    <protectedRange sqref="A4:Q42" name="Rozstęp12"/>
    <protectedRange sqref="A4:Q42" name="Rozstęp14"/>
    <protectedRange sqref="A4:Q42" name="Rozstęp16"/>
    <protectedRange sqref="A5:Q42" name="Rozstęp18"/>
    <protectedRange sqref="B4:Q42" name="Rozstęp20"/>
    <protectedRange sqref="A4:Q42" name="Rozstęp22"/>
    <protectedRange sqref="A4:Q42" name="Rozstęp24"/>
    <protectedRange sqref="A4:Q42" name="Rozstęp26"/>
    <protectedRange sqref="A4:Q42" name="Rozstęp28"/>
  </protectedRanges>
  <autoFilter ref="A4:Q42" xr:uid="{00000000-0001-0000-0400-000000000000}">
    <sortState xmlns:xlrd2="http://schemas.microsoft.com/office/spreadsheetml/2017/richdata2" ref="A5:Q42">
      <sortCondition ref="A4:A42"/>
    </sortState>
  </autoFilter>
  <phoneticPr fontId="56" type="noConversion"/>
  <hyperlinks>
    <hyperlink ref="O33" r:id="rId1" display="https://www.fortum.pl/gaz-i-prad/przedsiebiorcy-i-male-firmy/stala-cena-energia" xr:uid="{88CBBEF1-4BD4-42F4-932E-CB1A8C6A1BEF}"/>
    <hyperlink ref="O30" r:id="rId2" display="https://www.fortum.pl/gaz-i-prad/przedsiebiorcy-i-male-firmy/stala-cena-energia" xr:uid="{3F5E4514-A757-4767-83B0-E6A608C25B83}"/>
    <hyperlink ref="O34" r:id="rId3" display="https://www.fortum.pl/gaz-i-prad/przedsiebiorcy-i-male-firmy/prad-dla-firmy-w-ofercie-zawsze-rynkowa-cena" xr:uid="{745F49D4-8D19-45EE-B5E4-BE07473ABFAC}"/>
  </hyperlinks>
  <pageMargins left="0.70000000000000007" right="0.70000000000000007" top="0.75" bottom="0.75" header="0.30000000000000004" footer="0.30000000000000004"/>
  <pageSetup paperSize="9" fitToWidth="0" fitToHeight="0" orientation="portrait" r:id="rId4"/>
  <headerFooter alignWithMargins="0"/>
  <drawing r:id="rId5"/>
</worksheet>
</file>

<file path=docProps/app.xml><?xml version="1.0" encoding="utf-8"?>
<Properties xmlns="http://schemas.openxmlformats.org/officeDocument/2006/extended-properties" xmlns:vt="http://schemas.openxmlformats.org/officeDocument/2006/docPropsVTypes">
  <TotalTime>30</TotalTime>
  <DocSecurity>0</DocSecurity>
  <ScaleCrop>false</ScaleCrop>
  <HeadingPairs>
    <vt:vector size="4" baseType="variant">
      <vt:variant>
        <vt:lpstr>Arkusze</vt:lpstr>
      </vt:variant>
      <vt:variant>
        <vt:i4>4</vt:i4>
      </vt:variant>
      <vt:variant>
        <vt:lpstr>Nazwane zakresy</vt:lpstr>
      </vt:variant>
      <vt:variant>
        <vt:i4>1</vt:i4>
      </vt:variant>
    </vt:vector>
  </HeadingPairs>
  <TitlesOfParts>
    <vt:vector size="5" baseType="lpstr">
      <vt:lpstr>Informacje</vt:lpstr>
      <vt:lpstr>Ceny_stałe</vt:lpstr>
      <vt:lpstr>Ceny_dynamiczne</vt:lpstr>
      <vt:lpstr>Ceny_inne</vt:lpstr>
      <vt:lpstr>Ceny_stałe!Obszar_wydruku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2021-01-21T11:37:02Z</dcterms:created>
  <dcterms:modified xsi:type="dcterms:W3CDTF">2025-10-30T09:29:05Z</dcterms:modified>
</cp:coreProperties>
</file>